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920" windowHeight="8340" tabRatio="755" activeTab="1"/>
  </bookViews>
  <sheets>
    <sheet name="Sheet1" sheetId="1" r:id="rId1"/>
    <sheet name="日報表" sheetId="2" r:id="rId2"/>
    <sheet name="資料①" sheetId="3" r:id="rId3"/>
    <sheet name="金額Master" sheetId="4" r:id="rId4"/>
  </sheets>
  <definedNames>
    <definedName name="_xlfn.COUNTIFS" hidden="1">#NAME?</definedName>
    <definedName name="_xlfn.SUMIFS" hidden="1">#NAME?</definedName>
    <definedName name="_xlnm.Print_Area" localSheetId="2">'資料①'!$A$1:$J$142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<sst xmlns="http://schemas.openxmlformats.org/spreadsheetml/2006/main" count="208" uniqueCount="51">
  <si>
    <t>日付</t>
  </si>
  <si>
    <t>投入数</t>
  </si>
  <si>
    <t>良品数</t>
  </si>
  <si>
    <t>不良数</t>
  </si>
  <si>
    <t>不良損失金額</t>
  </si>
  <si>
    <t>項目別不良合計</t>
  </si>
  <si>
    <t>日付入力→</t>
  </si>
  <si>
    <t xml:space="preserve">   製    造    生    産    日    報</t>
  </si>
  <si>
    <t>不良1</t>
  </si>
  <si>
    <t>不良2</t>
  </si>
  <si>
    <t>不良3</t>
  </si>
  <si>
    <t>不良4</t>
  </si>
  <si>
    <t>不良率</t>
  </si>
  <si>
    <t>不良統計</t>
  </si>
  <si>
    <t>生産日報</t>
  </si>
  <si>
    <t>番号</t>
  </si>
  <si>
    <t>金額</t>
  </si>
  <si>
    <t>No</t>
  </si>
  <si>
    <t>品番   (商品名）</t>
  </si>
  <si>
    <t>品名</t>
  </si>
  <si>
    <t>総計</t>
  </si>
  <si>
    <t>データ</t>
  </si>
  <si>
    <t>不良損失金額</t>
  </si>
  <si>
    <t>合計 / 投入数</t>
  </si>
  <si>
    <t>合計 / 良品数</t>
  </si>
  <si>
    <t>合計 / 不良数</t>
  </si>
  <si>
    <t>個数 / 品番   (商品名）</t>
  </si>
  <si>
    <t>合計 / 不良損失金額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</si>
  <si>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</si>
  <si>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</si>
  <si>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</si>
  <si>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</si>
  <si>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</si>
  <si>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</si>
  <si>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</si>
  <si>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</si>
  <si>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</si>
  <si>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</si>
  <si>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M</t>
  </si>
  <si>
    <t>L</t>
  </si>
  <si>
    <t>N</t>
  </si>
  <si>
    <t>O</t>
  </si>
  <si>
    <t>P</t>
  </si>
  <si>
    <t>Q</t>
  </si>
  <si>
    <t>R</t>
  </si>
  <si>
    <t>S</t>
  </si>
  <si>
    <t>T</t>
  </si>
  <si>
    <t>Y</t>
  </si>
  <si>
    <t>V</t>
  </si>
  <si>
    <t>Z</t>
  </si>
  <si>
    <t>X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</si>
</sst>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0_ "/>
    <numFmt numFmtId="178" formatCode="0.00_);[Red]\(0.00\)"/>
    <numFmt numFmtId="179" formatCode="0_ "/>
    <numFmt numFmtId="180" formatCode="yy/mm/dd"/>
    <numFmt numFmtId="181" formatCode="&quot;ABJ&quot;@"/>
    <numFmt numFmtId="182" formatCode="@&quot;U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mm\-yyyy"/>
    <numFmt numFmtId="187" formatCode="&quot;A&quot;@"/>
    <numFmt numFmtId="188" formatCode="#,##0_ "/>
    <numFmt numFmtId="189" formatCode="m/d;@"/>
    <numFmt numFmtId="190" formatCode="[$]ggge&quot;年&quot;m&quot;月&quot;d&quot;日&quot;;@"/>
    <numFmt numFmtId="191" formatCode="[$]gge&quot;年&quot;m&quot;月&quot;d&quot;日&quot;;@"/>
  </numFmts>
  <fonts count="54">
    <font>
      <sz val="11"/>
      <name val="ＭＳ Ｐゴシック"/>
      <family val="3"/>
    </font>
    <font>
      <sz val="12"/>
      <name val="Times New Roman"/>
      <family val="1"/>
    </font>
    <font>
      <u val="single"/>
      <sz val="8.8"/>
      <color indexed="36"/>
      <name val="ＭＳ Ｐゴシック"/>
      <family val="3"/>
    </font>
    <font>
      <u val="single"/>
      <sz val="8.8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2"/>
      <color indexed="17"/>
      <name val="游ゴシック"/>
      <family val="3"/>
    </font>
    <font>
      <sz val="12"/>
      <color indexed="10"/>
      <name val="ＭＳ Ｐゴシック"/>
      <family val="3"/>
    </font>
    <font>
      <sz val="16"/>
      <name val="游ゴシック"/>
      <family val="3"/>
    </font>
    <font>
      <sz val="14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7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2"/>
      <color indexed="17"/>
      <name val="Calibri"/>
      <family val="3"/>
    </font>
    <font>
      <sz val="12"/>
      <color rgb="FFFF0000"/>
      <name val="ＭＳ Ｐゴシック"/>
      <family val="3"/>
    </font>
    <font>
      <sz val="16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1" xfId="0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6" borderId="10" xfId="0" applyNumberFormat="1" applyFont="1" applyFill="1" applyBorder="1" applyAlignment="1" applyProtection="1">
      <alignment vertical="center"/>
      <protection locked="0"/>
    </xf>
    <xf numFmtId="0" fontId="48" fillId="6" borderId="10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6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7" borderId="10" xfId="0" applyFont="1" applyFill="1" applyBorder="1" applyAlignment="1">
      <alignment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Border="1" applyAlignment="1">
      <alignment vertical="center"/>
    </xf>
    <xf numFmtId="188" fontId="48" fillId="0" borderId="10" xfId="0" applyNumberFormat="1" applyFont="1" applyFill="1" applyBorder="1" applyAlignment="1">
      <alignment/>
    </xf>
    <xf numFmtId="0" fontId="48" fillId="5" borderId="10" xfId="0" applyFont="1" applyFill="1" applyBorder="1" applyAlignment="1">
      <alignment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center"/>
      <protection locked="0"/>
    </xf>
    <xf numFmtId="10" fontId="48" fillId="0" borderId="0" xfId="0" applyNumberFormat="1" applyFont="1" applyBorder="1" applyAlignment="1">
      <alignment/>
    </xf>
    <xf numFmtId="0" fontId="48" fillId="5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5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right"/>
    </xf>
    <xf numFmtId="5" fontId="49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0" fontId="49" fillId="0" borderId="0" xfId="0" applyNumberFormat="1" applyFont="1" applyAlignment="1">
      <alignment/>
    </xf>
    <xf numFmtId="0" fontId="49" fillId="0" borderId="0" xfId="0" applyNumberFormat="1" applyFont="1" applyAlignment="1">
      <alignment horizontal="center"/>
    </xf>
    <xf numFmtId="189" fontId="48" fillId="0" borderId="12" xfId="0" applyNumberFormat="1" applyFont="1" applyBorder="1" applyAlignment="1">
      <alignment horizontal="center" vertical="center"/>
    </xf>
    <xf numFmtId="189" fontId="48" fillId="6" borderId="10" xfId="0" applyNumberFormat="1" applyFont="1" applyFill="1" applyBorder="1" applyAlignment="1" applyProtection="1">
      <alignment/>
      <protection locked="0"/>
    </xf>
    <xf numFmtId="189" fontId="48" fillId="0" borderId="0" xfId="0" applyNumberFormat="1" applyFont="1" applyAlignment="1">
      <alignment/>
    </xf>
    <xf numFmtId="0" fontId="48" fillId="6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right"/>
      <protection locked="0"/>
    </xf>
    <xf numFmtId="0" fontId="48" fillId="0" borderId="0" xfId="0" applyNumberFormat="1" applyFont="1" applyAlignment="1">
      <alignment horizontal="right"/>
    </xf>
    <xf numFmtId="0" fontId="48" fillId="6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NumberFormat="1" applyFont="1" applyAlignment="1">
      <alignment horizontal="center"/>
    </xf>
    <xf numFmtId="0" fontId="48" fillId="0" borderId="0" xfId="0" applyNumberFormat="1" applyFont="1" applyBorder="1" applyAlignment="1">
      <alignment horizontal="center"/>
    </xf>
    <xf numFmtId="189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5" fontId="5" fillId="6" borderId="10" xfId="0" applyNumberFormat="1" applyFont="1" applyFill="1" applyBorder="1" applyAlignment="1">
      <alignment horizontal="center"/>
    </xf>
    <xf numFmtId="189" fontId="6" fillId="6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0" fontId="51" fillId="0" borderId="10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189" fontId="48" fillId="0" borderId="17" xfId="0" applyNumberFormat="1" applyFont="1" applyBorder="1" applyAlignment="1">
      <alignment/>
    </xf>
    <xf numFmtId="189" fontId="48" fillId="0" borderId="18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4" xfId="0" applyNumberFormat="1" applyFont="1" applyBorder="1" applyAlignment="1">
      <alignment/>
    </xf>
    <xf numFmtId="0" fontId="48" fillId="0" borderId="19" xfId="0" applyNumberFormat="1" applyFont="1" applyBorder="1" applyAlignment="1">
      <alignment/>
    </xf>
    <xf numFmtId="0" fontId="48" fillId="0" borderId="17" xfId="0" applyNumberFormat="1" applyFont="1" applyBorder="1" applyAlignment="1">
      <alignment/>
    </xf>
    <xf numFmtId="0" fontId="48" fillId="0" borderId="20" xfId="0" applyNumberFormat="1" applyFont="1" applyBorder="1" applyAlignment="1">
      <alignment/>
    </xf>
    <xf numFmtId="0" fontId="48" fillId="0" borderId="18" xfId="0" applyNumberFormat="1" applyFont="1" applyBorder="1" applyAlignment="1">
      <alignment/>
    </xf>
    <xf numFmtId="0" fontId="48" fillId="0" borderId="21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NumberFormat="1" applyFont="1" applyBorder="1" applyAlignment="1">
      <alignment/>
    </xf>
    <xf numFmtId="0" fontId="48" fillId="0" borderId="0" xfId="0" applyNumberFormat="1" applyFont="1" applyAlignment="1">
      <alignment/>
    </xf>
    <xf numFmtId="0" fontId="48" fillId="0" borderId="23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8" fillId="6" borderId="26" xfId="0" applyFont="1" applyFill="1" applyBorder="1" applyAlignment="1">
      <alignment horizontal="center"/>
    </xf>
    <xf numFmtId="0" fontId="48" fillId="6" borderId="11" xfId="0" applyFont="1" applyFill="1" applyBorder="1" applyAlignment="1">
      <alignment horizontal="center"/>
    </xf>
    <xf numFmtId="0" fontId="49" fillId="0" borderId="10" xfId="0" applyFont="1" applyBorder="1" applyAlignment="1" applyProtection="1">
      <alignment horizontal="center"/>
      <protection locked="0"/>
    </xf>
    <xf numFmtId="0" fontId="48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name val="游ゴシック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154" sheet="資料①"/>
  </cacheSource>
  <cacheFields count="11">
    <cacheField name="日付">
      <sharedItems containsSemiMixedTypes="0" containsNonDate="0" containsDate="1" containsString="0" containsMixedTypes="0" count="29">
        <d v="2021-01-01T00:00:00.000"/>
        <d v="2021-01-02T00:00:00.000"/>
        <d v="2021-01-03T00:00:00.000"/>
        <d v="2021-01-04T00:00:00.000"/>
        <d v="2021-01-05T00:00:00.000"/>
        <d v="2021-01-06T00:00:00.000"/>
        <d v="2021-01-07T00:00:00.000"/>
        <d v="2021-01-08T00:00:00.000"/>
        <d v="2021-01-09T00:00:00.000"/>
        <d v="2021-01-10T00:00:00.000"/>
        <d v="2021-01-11T00:00:00.000"/>
        <d v="2021-01-12T00:00:00.000"/>
        <d v="2021-01-13T00:00:00.000"/>
        <d v="2021-01-14T00:00:00.000"/>
        <d v="2021-01-15T00:00:00.000"/>
        <d v="2021-01-16T00:00:00.000"/>
        <d v="2021-01-17T00:00:00.000"/>
        <d v="2021-01-18T00:00:00.000"/>
        <d v="2021-01-19T00:00:00.000"/>
        <d v="2021-01-20T00:00:00.000"/>
        <d v="2021-01-22T00:00:00.000"/>
        <d v="2021-01-23T00:00:00.000"/>
        <d v="2021-01-24T00:00:00.000"/>
        <d v="2021-01-25T00:00:00.000"/>
        <d v="2021-01-26T00:00:00.000"/>
        <d v="2021-01-27T00:00:00.000"/>
        <d v="2021-01-28T00:00:00.000"/>
        <d v="2021-01-29T00:00:00.000"/>
        <d v="2021-01-30T00:00:00.000"/>
      </sharedItems>
    </cacheField>
    <cacheField name="No">
      <sharedItems containsSemiMixedTypes="0" containsString="0" containsMixedTypes="0" containsNumber="1" containsInteger="1"/>
    </cacheField>
    <cacheField name="品番   (商品名）">
      <sharedItems containsMixedTypes="0" count="23">
        <s v="A"/>
        <s v="B"/>
        <s v="C"/>
        <s v="D"/>
        <s v="E"/>
        <s v="G"/>
        <s v="H"/>
        <s v="I"/>
        <s v="J"/>
        <s v="K"/>
        <s v="M"/>
        <s v="L"/>
        <s v="N"/>
        <s v="O"/>
        <s v="P"/>
        <s v="Q"/>
        <s v="R"/>
        <s v="S"/>
        <s v="T"/>
        <s v="Y"/>
        <s v="V"/>
        <s v="Z"/>
        <s v="X"/>
      </sharedItems>
    </cacheField>
    <cacheField name="投入数">
      <sharedItems containsSemiMixedTypes="0" containsString="0" containsMixedTypes="0" containsNumber="1" containsInteger="1"/>
    </cacheField>
    <cacheField name="良品数">
      <sharedItems containsSemiMixedTypes="0" containsString="0" containsMixedTypes="0" containsNumber="1" containsInteger="1"/>
    </cacheField>
    <cacheField name="不良数">
      <sharedItems containsSemiMixedTypes="0" containsString="0" containsMixedTypes="0" containsNumber="1" containsInteger="1"/>
    </cacheField>
    <cacheField name="不良1">
      <sharedItems containsMixedTypes="1" containsNumber="1" containsInteger="1"/>
    </cacheField>
    <cacheField name="不良2">
      <sharedItems containsMixedTypes="0"/>
    </cacheField>
    <cacheField name="不良3">
      <sharedItems containsMixedTypes="1" containsNumber="1" containsInteger="1"/>
    </cacheField>
    <cacheField name="不良4">
      <sharedItems containsMixedTypes="1" containsNumber="1" containsInteger="1"/>
    </cacheField>
    <cacheField name="不良損失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F34" firstHeaderRow="1" firstDataRow="2" firstDataCol="1"/>
  <pivotFields count="11">
    <pivotField axis="axisRow" compact="0" outline="0" showAll="0" numFmtId="189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個数 / 品番   (商品名）" fld="2" subtotal="count" baseField="0" baseItem="0"/>
    <dataField name="合計 / 投入数" fld="3" baseField="0" baseItem="0"/>
    <dataField name="合計 / 良品数" fld="4" baseField="0" baseItem="0"/>
    <dataField name="合計 / 不良数" fld="5" baseField="0" baseItem="0"/>
    <dataField name="合計 / 不良損失金額" fld="10" baseField="0" baseItem="0"/>
  </dataFields>
  <formats count="2">
    <format dxfId="0">
      <pivotArea outline="0" fieldPosition="0" dataOnly="0" type="all"/>
    </format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3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7.75390625" style="2" bestFit="1" customWidth="1"/>
    <col min="2" max="2" width="23.25390625" style="2" bestFit="1" customWidth="1"/>
    <col min="3" max="5" width="14.00390625" style="2" bestFit="1" customWidth="1"/>
    <col min="6" max="6" width="20.50390625" style="2" bestFit="1" customWidth="1"/>
    <col min="7" max="16384" width="8.875" style="2" customWidth="1"/>
  </cols>
  <sheetData>
    <row r="3" spans="1:7" ht="18">
      <c r="A3" s="55"/>
      <c r="B3" s="46" t="s">
        <v>21</v>
      </c>
      <c r="C3" s="47"/>
      <c r="D3" s="47"/>
      <c r="E3" s="47"/>
      <c r="F3" s="48"/>
      <c r="G3"/>
    </row>
    <row r="4" spans="1:7" ht="18">
      <c r="A4" s="46" t="s">
        <v>0</v>
      </c>
      <c r="B4" s="55" t="s">
        <v>26</v>
      </c>
      <c r="C4" s="65" t="s">
        <v>23</v>
      </c>
      <c r="D4" s="65" t="s">
        <v>24</v>
      </c>
      <c r="E4" s="65" t="s">
        <v>25</v>
      </c>
      <c r="F4" s="58" t="s">
        <v>27</v>
      </c>
      <c r="G4"/>
    </row>
    <row r="5" spans="1:7" ht="18">
      <c r="A5" s="45">
        <v>44197</v>
      </c>
      <c r="B5" s="59">
        <v>7</v>
      </c>
      <c r="C5" s="66">
        <v>5481</v>
      </c>
      <c r="D5" s="66">
        <v>5474</v>
      </c>
      <c r="E5" s="66">
        <v>7</v>
      </c>
      <c r="F5" s="60">
        <v>7002</v>
      </c>
      <c r="G5"/>
    </row>
    <row r="6" spans="1:7" ht="18">
      <c r="A6" s="56">
        <v>44198</v>
      </c>
      <c r="B6" s="61">
        <v>3</v>
      </c>
      <c r="C6" s="67">
        <v>1488</v>
      </c>
      <c r="D6" s="67">
        <v>1486</v>
      </c>
      <c r="E6" s="67">
        <v>2</v>
      </c>
      <c r="F6" s="62">
        <v>2017</v>
      </c>
      <c r="G6"/>
    </row>
    <row r="7" spans="1:7" ht="18">
      <c r="A7" s="56">
        <v>44199</v>
      </c>
      <c r="B7" s="61">
        <v>8</v>
      </c>
      <c r="C7" s="67">
        <v>4977</v>
      </c>
      <c r="D7" s="67">
        <v>4966</v>
      </c>
      <c r="E7" s="67">
        <v>11</v>
      </c>
      <c r="F7" s="62">
        <v>11110</v>
      </c>
      <c r="G7"/>
    </row>
    <row r="8" spans="1:7" ht="18">
      <c r="A8" s="56">
        <v>44200</v>
      </c>
      <c r="B8" s="61">
        <v>3</v>
      </c>
      <c r="C8" s="67">
        <v>3009</v>
      </c>
      <c r="D8" s="67">
        <v>2998</v>
      </c>
      <c r="E8" s="67">
        <v>11</v>
      </c>
      <c r="F8" s="62">
        <v>11198</v>
      </c>
      <c r="G8"/>
    </row>
    <row r="9" spans="1:7" ht="18">
      <c r="A9" s="56">
        <v>44201</v>
      </c>
      <c r="B9" s="61">
        <v>7</v>
      </c>
      <c r="C9" s="67">
        <v>5290</v>
      </c>
      <c r="D9" s="67">
        <v>5282</v>
      </c>
      <c r="E9" s="67">
        <v>8</v>
      </c>
      <c r="F9" s="62">
        <v>8048</v>
      </c>
      <c r="G9"/>
    </row>
    <row r="10" spans="1:7" ht="18">
      <c r="A10" s="56">
        <v>44202</v>
      </c>
      <c r="B10" s="61">
        <v>6</v>
      </c>
      <c r="C10" s="67">
        <v>2976</v>
      </c>
      <c r="D10" s="67">
        <v>2975</v>
      </c>
      <c r="E10" s="67">
        <v>1</v>
      </c>
      <c r="F10" s="62">
        <v>1004</v>
      </c>
      <c r="G10"/>
    </row>
    <row r="11" spans="1:7" ht="18">
      <c r="A11" s="56">
        <v>44203</v>
      </c>
      <c r="B11" s="61">
        <v>9</v>
      </c>
      <c r="C11" s="67">
        <v>7175</v>
      </c>
      <c r="D11" s="67">
        <v>7166</v>
      </c>
      <c r="E11" s="67">
        <v>9</v>
      </c>
      <c r="F11" s="62">
        <v>9115</v>
      </c>
      <c r="G11"/>
    </row>
    <row r="12" spans="1:7" ht="18">
      <c r="A12" s="56">
        <v>44204</v>
      </c>
      <c r="B12" s="61">
        <v>3</v>
      </c>
      <c r="C12" s="67">
        <v>1981</v>
      </c>
      <c r="D12" s="67">
        <v>1980</v>
      </c>
      <c r="E12" s="67">
        <v>1</v>
      </c>
      <c r="F12" s="62">
        <v>1020</v>
      </c>
      <c r="G12"/>
    </row>
    <row r="13" spans="1:7" ht="18">
      <c r="A13" s="56">
        <v>44205</v>
      </c>
      <c r="B13" s="61">
        <v>9</v>
      </c>
      <c r="C13" s="67">
        <v>5983</v>
      </c>
      <c r="D13" s="67">
        <v>5973</v>
      </c>
      <c r="E13" s="67">
        <v>10</v>
      </c>
      <c r="F13" s="62">
        <v>10076</v>
      </c>
      <c r="G13"/>
    </row>
    <row r="14" spans="1:7" ht="18">
      <c r="A14" s="56">
        <v>44206</v>
      </c>
      <c r="B14" s="61">
        <v>4</v>
      </c>
      <c r="C14" s="67">
        <v>2492</v>
      </c>
      <c r="D14" s="67">
        <v>2491</v>
      </c>
      <c r="E14" s="67">
        <v>1</v>
      </c>
      <c r="F14" s="62">
        <v>1006</v>
      </c>
      <c r="G14"/>
    </row>
    <row r="15" spans="1:7" ht="18">
      <c r="A15" s="56">
        <v>44207</v>
      </c>
      <c r="B15" s="61">
        <v>7</v>
      </c>
      <c r="C15" s="67">
        <v>6985</v>
      </c>
      <c r="D15" s="67">
        <v>6981</v>
      </c>
      <c r="E15" s="67">
        <v>4</v>
      </c>
      <c r="F15" s="62">
        <v>4051</v>
      </c>
      <c r="G15"/>
    </row>
    <row r="16" spans="1:7" ht="18">
      <c r="A16" s="56">
        <v>44208</v>
      </c>
      <c r="B16" s="61">
        <v>7</v>
      </c>
      <c r="C16" s="67">
        <v>3988</v>
      </c>
      <c r="D16" s="67">
        <v>3974</v>
      </c>
      <c r="E16" s="67">
        <v>14</v>
      </c>
      <c r="F16" s="62">
        <v>14262</v>
      </c>
      <c r="G16"/>
    </row>
    <row r="17" spans="1:7" ht="18">
      <c r="A17" s="56">
        <v>44209</v>
      </c>
      <c r="B17" s="61">
        <v>8</v>
      </c>
      <c r="C17" s="67">
        <v>7485</v>
      </c>
      <c r="D17" s="67">
        <v>7472</v>
      </c>
      <c r="E17" s="67">
        <v>13</v>
      </c>
      <c r="F17" s="62">
        <v>13114</v>
      </c>
      <c r="G17"/>
    </row>
    <row r="18" spans="1:7" ht="18">
      <c r="A18" s="56">
        <v>44210</v>
      </c>
      <c r="B18" s="61">
        <v>4</v>
      </c>
      <c r="C18" s="67">
        <v>3998</v>
      </c>
      <c r="D18" s="67">
        <v>3991</v>
      </c>
      <c r="E18" s="67">
        <v>7</v>
      </c>
      <c r="F18" s="62">
        <v>7063</v>
      </c>
      <c r="G18"/>
    </row>
    <row r="19" spans="1:7" ht="18">
      <c r="A19" s="56">
        <v>44211</v>
      </c>
      <c r="B19" s="61">
        <v>9</v>
      </c>
      <c r="C19" s="67">
        <v>7118</v>
      </c>
      <c r="D19" s="67">
        <v>7103</v>
      </c>
      <c r="E19" s="67">
        <v>15</v>
      </c>
      <c r="F19" s="62">
        <v>15205</v>
      </c>
      <c r="G19"/>
    </row>
    <row r="20" spans="1:7" ht="18">
      <c r="A20" s="56">
        <v>44212</v>
      </c>
      <c r="B20" s="61">
        <v>2</v>
      </c>
      <c r="C20" s="67">
        <v>2003</v>
      </c>
      <c r="D20" s="67">
        <v>1997</v>
      </c>
      <c r="E20" s="67">
        <v>6</v>
      </c>
      <c r="F20" s="62">
        <v>6114</v>
      </c>
      <c r="G20"/>
    </row>
    <row r="21" spans="1:7" ht="18">
      <c r="A21" s="56">
        <v>44213</v>
      </c>
      <c r="B21" s="61">
        <v>2</v>
      </c>
      <c r="C21" s="67">
        <v>1006</v>
      </c>
      <c r="D21" s="67">
        <v>999</v>
      </c>
      <c r="E21" s="67">
        <v>7</v>
      </c>
      <c r="F21" s="62">
        <v>7154</v>
      </c>
      <c r="G21"/>
    </row>
    <row r="22" spans="1:7" ht="18">
      <c r="A22" s="56">
        <v>44214</v>
      </c>
      <c r="B22" s="61">
        <v>2</v>
      </c>
      <c r="C22" s="67">
        <v>1004</v>
      </c>
      <c r="D22" s="67">
        <v>996</v>
      </c>
      <c r="E22" s="67">
        <v>8</v>
      </c>
      <c r="F22" s="62">
        <v>8168</v>
      </c>
      <c r="G22"/>
    </row>
    <row r="23" spans="1:7" ht="18">
      <c r="A23" s="56">
        <v>44215</v>
      </c>
      <c r="B23" s="61">
        <v>5</v>
      </c>
      <c r="C23" s="67">
        <v>4999</v>
      </c>
      <c r="D23" s="67">
        <v>4989</v>
      </c>
      <c r="E23" s="67">
        <v>10</v>
      </c>
      <c r="F23" s="62">
        <v>10037</v>
      </c>
      <c r="G23"/>
    </row>
    <row r="24" spans="1:7" ht="18">
      <c r="A24" s="56">
        <v>44216</v>
      </c>
      <c r="B24" s="61">
        <v>2</v>
      </c>
      <c r="C24" s="67">
        <v>1000</v>
      </c>
      <c r="D24" s="67">
        <v>1000</v>
      </c>
      <c r="E24" s="67">
        <v>0</v>
      </c>
      <c r="F24" s="62">
        <v>0</v>
      </c>
      <c r="G24"/>
    </row>
    <row r="25" spans="1:7" ht="18">
      <c r="A25" s="56">
        <v>44218</v>
      </c>
      <c r="B25" s="61">
        <v>5</v>
      </c>
      <c r="C25" s="67">
        <v>3988</v>
      </c>
      <c r="D25" s="67">
        <v>3982</v>
      </c>
      <c r="E25" s="67">
        <v>6</v>
      </c>
      <c r="F25" s="62">
        <v>6062</v>
      </c>
      <c r="G25"/>
    </row>
    <row r="26" spans="1:7" ht="18">
      <c r="A26" s="56">
        <v>44219</v>
      </c>
      <c r="B26" s="61">
        <v>12</v>
      </c>
      <c r="C26" s="67">
        <v>7888</v>
      </c>
      <c r="D26" s="67">
        <v>7870</v>
      </c>
      <c r="E26" s="67">
        <v>18</v>
      </c>
      <c r="F26" s="62">
        <v>18287</v>
      </c>
      <c r="G26"/>
    </row>
    <row r="27" spans="1:7" ht="18">
      <c r="A27" s="56">
        <v>44220</v>
      </c>
      <c r="B27" s="61">
        <v>10</v>
      </c>
      <c r="C27" s="67">
        <v>6286</v>
      </c>
      <c r="D27" s="67">
        <v>6275</v>
      </c>
      <c r="E27" s="67">
        <v>11</v>
      </c>
      <c r="F27" s="62">
        <v>11096</v>
      </c>
      <c r="G27"/>
    </row>
    <row r="28" spans="1:7" ht="18">
      <c r="A28" s="56">
        <v>44221</v>
      </c>
      <c r="B28" s="61">
        <v>2</v>
      </c>
      <c r="C28" s="67">
        <v>1493</v>
      </c>
      <c r="D28" s="67">
        <v>1488</v>
      </c>
      <c r="E28" s="67">
        <v>5</v>
      </c>
      <c r="F28" s="62">
        <v>5050</v>
      </c>
      <c r="G28"/>
    </row>
    <row r="29" spans="1:7" ht="18">
      <c r="A29" s="56">
        <v>44222</v>
      </c>
      <c r="B29" s="61">
        <v>3</v>
      </c>
      <c r="C29" s="67">
        <v>1892</v>
      </c>
      <c r="D29" s="67">
        <v>1869</v>
      </c>
      <c r="E29" s="67">
        <v>23</v>
      </c>
      <c r="F29" s="62">
        <v>23263</v>
      </c>
      <c r="G29"/>
    </row>
    <row r="30" spans="1:7" ht="18">
      <c r="A30" s="56">
        <v>44223</v>
      </c>
      <c r="B30" s="61">
        <v>6</v>
      </c>
      <c r="C30" s="67">
        <v>4133</v>
      </c>
      <c r="D30" s="67">
        <v>4105</v>
      </c>
      <c r="E30" s="67">
        <v>28</v>
      </c>
      <c r="F30" s="62">
        <v>28502</v>
      </c>
      <c r="G30"/>
    </row>
    <row r="31" spans="1:7" ht="18">
      <c r="A31" s="56">
        <v>44224</v>
      </c>
      <c r="B31" s="61">
        <v>3</v>
      </c>
      <c r="C31" s="67">
        <v>1593</v>
      </c>
      <c r="D31" s="67">
        <v>1592</v>
      </c>
      <c r="E31" s="67">
        <v>1</v>
      </c>
      <c r="F31" s="62">
        <v>1020</v>
      </c>
      <c r="G31"/>
    </row>
    <row r="32" spans="1:7" ht="18">
      <c r="A32" s="56">
        <v>44225</v>
      </c>
      <c r="B32" s="61">
        <v>2</v>
      </c>
      <c r="C32" s="67">
        <v>1993</v>
      </c>
      <c r="D32" s="67">
        <v>1990</v>
      </c>
      <c r="E32" s="67">
        <v>3</v>
      </c>
      <c r="F32" s="62">
        <v>3061</v>
      </c>
      <c r="G32"/>
    </row>
    <row r="33" spans="1:7" ht="18">
      <c r="A33" s="56">
        <v>44226</v>
      </c>
      <c r="B33" s="61">
        <v>2</v>
      </c>
      <c r="C33" s="67">
        <v>1023</v>
      </c>
      <c r="D33" s="67">
        <v>1017</v>
      </c>
      <c r="E33" s="67">
        <v>6</v>
      </c>
      <c r="F33" s="62">
        <v>6132</v>
      </c>
      <c r="G33"/>
    </row>
    <row r="34" spans="1:7" ht="18">
      <c r="A34" s="57" t="s">
        <v>20</v>
      </c>
      <c r="B34" s="63">
        <v>152</v>
      </c>
      <c r="C34" s="68">
        <v>110727</v>
      </c>
      <c r="D34" s="68">
        <v>110481</v>
      </c>
      <c r="E34" s="68">
        <v>246</v>
      </c>
      <c r="F34" s="64">
        <v>249237</v>
      </c>
      <c r="G34"/>
    </row>
    <row r="35" spans="1:3" ht="18">
      <c r="A35"/>
      <c r="B35"/>
      <c r="C35"/>
    </row>
    <row r="36" spans="1:3" ht="18">
      <c r="A36"/>
      <c r="B36"/>
      <c r="C36"/>
    </row>
    <row r="37" spans="1:3" ht="18">
      <c r="A37"/>
      <c r="B37"/>
      <c r="C37"/>
    </row>
    <row r="38" spans="1:3" ht="18">
      <c r="A38"/>
      <c r="B38"/>
      <c r="C38"/>
    </row>
    <row r="39" spans="1:3" ht="18">
      <c r="A39"/>
      <c r="B39"/>
      <c r="C39"/>
    </row>
    <row r="40" spans="1:3" ht="18">
      <c r="A40"/>
      <c r="B40"/>
      <c r="C40"/>
    </row>
    <row r="41" spans="1:3" ht="18">
      <c r="A41"/>
      <c r="B41"/>
      <c r="C41"/>
    </row>
    <row r="42" spans="1:3" ht="18">
      <c r="A42"/>
      <c r="B42"/>
      <c r="C42"/>
    </row>
    <row r="43" spans="1:3" ht="18">
      <c r="A43"/>
      <c r="B43"/>
      <c r="C43"/>
    </row>
    <row r="44" spans="1:3" ht="18">
      <c r="A44"/>
      <c r="B44"/>
      <c r="C44"/>
    </row>
    <row r="45" spans="1:3" ht="18">
      <c r="A45"/>
      <c r="B45"/>
      <c r="C45"/>
    </row>
    <row r="46" spans="1:3" ht="18">
      <c r="A46"/>
      <c r="B46"/>
      <c r="C46"/>
    </row>
    <row r="47" spans="1:3" ht="18">
      <c r="A47"/>
      <c r="B47"/>
      <c r="C47"/>
    </row>
    <row r="48" spans="1:3" ht="18">
      <c r="A48"/>
      <c r="B48"/>
      <c r="C48"/>
    </row>
    <row r="49" spans="1:3" ht="18">
      <c r="A49"/>
      <c r="B49"/>
      <c r="C49"/>
    </row>
    <row r="50" spans="1:3" ht="18">
      <c r="A50"/>
      <c r="B50"/>
      <c r="C50"/>
    </row>
    <row r="51" spans="1:3" ht="18">
      <c r="A51"/>
      <c r="B51"/>
      <c r="C51"/>
    </row>
    <row r="52" spans="1:3" ht="18">
      <c r="A52"/>
      <c r="B52"/>
      <c r="C52"/>
    </row>
    <row r="53" spans="1:3" ht="18">
      <c r="A53"/>
      <c r="B53"/>
      <c r="C53"/>
    </row>
    <row r="54" spans="1:3" ht="18">
      <c r="A54"/>
      <c r="B54"/>
      <c r="C54"/>
    </row>
    <row r="55" spans="1:3" ht="18">
      <c r="A55"/>
      <c r="B55"/>
      <c r="C55"/>
    </row>
    <row r="56" spans="1:3" ht="18">
      <c r="A56"/>
      <c r="B56"/>
      <c r="C56"/>
    </row>
    <row r="57" spans="1:3" ht="18">
      <c r="A57"/>
      <c r="B57"/>
      <c r="C57"/>
    </row>
    <row r="58" spans="1:3" ht="18">
      <c r="A58"/>
      <c r="B58"/>
      <c r="C58"/>
    </row>
    <row r="59" spans="1:3" ht="18">
      <c r="A59"/>
      <c r="B59"/>
      <c r="C59"/>
    </row>
    <row r="60" spans="1:3" ht="18">
      <c r="A60"/>
      <c r="B60"/>
      <c r="C60"/>
    </row>
    <row r="61" spans="1:3" ht="18">
      <c r="A61"/>
      <c r="B61"/>
      <c r="C61"/>
    </row>
    <row r="62" spans="1:3" ht="18">
      <c r="A62"/>
      <c r="B62"/>
      <c r="C62"/>
    </row>
    <row r="63" spans="1:3" ht="18">
      <c r="A63"/>
      <c r="B63"/>
      <c r="C6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1"/>
  <sheetViews>
    <sheetView showGridLines="0" tabSelected="1" zoomScale="115" zoomScaleNormal="115" workbookViewId="0" topLeftCell="A1">
      <selection activeCell="H6" sqref="H6"/>
    </sheetView>
  </sheetViews>
  <sheetFormatPr defaultColWidth="9.00390625" defaultRowHeight="13.5"/>
  <cols>
    <col min="1" max="1" width="9.00390625" style="27" customWidth="1"/>
    <col min="2" max="2" width="15.25390625" style="27" bestFit="1" customWidth="1"/>
    <col min="3" max="3" width="23.625" style="27" bestFit="1" customWidth="1"/>
    <col min="4" max="4" width="0.875" style="27" customWidth="1"/>
    <col min="5" max="5" width="0.2421875" style="27" customWidth="1"/>
    <col min="6" max="6" width="12.50390625" style="33" customWidth="1"/>
    <col min="7" max="7" width="14.75390625" style="33" customWidth="1"/>
    <col min="8" max="8" width="20.25390625" style="33" customWidth="1"/>
    <col min="9" max="9" width="6.625" style="27" bestFit="1" customWidth="1"/>
    <col min="10" max="10" width="9.00390625" style="27" customWidth="1"/>
    <col min="11" max="11" width="6.75390625" style="27" customWidth="1"/>
    <col min="12" max="12" width="1.625" style="27" customWidth="1"/>
    <col min="13" max="16384" width="9.00390625" style="27" customWidth="1"/>
  </cols>
  <sheetData>
    <row r="2" spans="2:11" ht="26.25">
      <c r="B2" s="71" t="s">
        <v>7</v>
      </c>
      <c r="C2" s="71"/>
      <c r="D2" s="71"/>
      <c r="E2" s="71"/>
      <c r="F2" s="71"/>
      <c r="G2" s="71"/>
      <c r="H2" s="71"/>
      <c r="I2" s="71"/>
      <c r="J2" s="71"/>
      <c r="K2" s="26"/>
    </row>
    <row r="3" spans="2:11" ht="12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3" ht="30" customHeight="1">
      <c r="B4" s="53" t="s">
        <v>6</v>
      </c>
      <c r="C4" s="52">
        <v>44202</v>
      </c>
      <c r="D4" s="28"/>
      <c r="F4" s="72" t="s">
        <v>14</v>
      </c>
      <c r="G4" s="73"/>
      <c r="H4" s="73"/>
      <c r="I4" s="29"/>
      <c r="J4" s="70"/>
      <c r="K4" s="70"/>
      <c r="L4" s="70"/>
      <c r="M4" s="70"/>
    </row>
    <row r="5" spans="2:13" ht="19.5">
      <c r="B5" s="53" t="s">
        <v>12</v>
      </c>
      <c r="C5" s="54">
        <f>H6/H5</f>
        <v>0.0003360215053763441</v>
      </c>
      <c r="F5" s="74" t="s">
        <v>1</v>
      </c>
      <c r="G5" s="74"/>
      <c r="H5" s="49">
        <f>SUMIF(Sheet1!A5:A33,'日報表'!C4,Sheet1!C5:C33)</f>
        <v>2976</v>
      </c>
      <c r="I5" s="29"/>
      <c r="J5" s="70"/>
      <c r="K5" s="70"/>
      <c r="L5" s="70"/>
      <c r="M5" s="30"/>
    </row>
    <row r="6" spans="6:13" ht="19.5">
      <c r="F6" s="69" t="s">
        <v>3</v>
      </c>
      <c r="G6" s="69"/>
      <c r="H6" s="50">
        <f>SUMIF(Sheet1!A5:A33,'日報表'!C4,Sheet1!E5:E33)</f>
        <v>1</v>
      </c>
      <c r="I6" s="29"/>
      <c r="J6" s="70"/>
      <c r="K6" s="70"/>
      <c r="L6" s="70"/>
      <c r="M6" s="30"/>
    </row>
    <row r="7" spans="6:13" ht="19.5">
      <c r="F7" s="69" t="s">
        <v>4</v>
      </c>
      <c r="G7" s="69"/>
      <c r="H7" s="51">
        <f>SUMIF(Sheet1!A5:A33,'日報表'!C4,Sheet1!F5:F33)</f>
        <v>1004</v>
      </c>
      <c r="I7" s="29"/>
      <c r="J7" s="70"/>
      <c r="K7" s="70"/>
      <c r="L7" s="70"/>
      <c r="M7" s="31"/>
    </row>
    <row r="8" spans="6:9" ht="19.5">
      <c r="F8" s="32"/>
      <c r="G8" s="32"/>
      <c r="H8" s="32"/>
      <c r="I8" s="29"/>
    </row>
    <row r="9" spans="6:7" ht="19.5">
      <c r="F9" s="32"/>
      <c r="G9" s="32"/>
    </row>
    <row r="10" spans="5:8" ht="19.5">
      <c r="E10" s="34"/>
      <c r="F10" s="32"/>
      <c r="G10" s="32"/>
      <c r="H10" s="35"/>
    </row>
    <row r="11" spans="5:7" ht="19.5">
      <c r="E11" s="34"/>
      <c r="F11" s="32"/>
      <c r="G11" s="32"/>
    </row>
    <row r="12" spans="5:7" ht="19.5">
      <c r="E12" s="34"/>
      <c r="F12" s="32"/>
      <c r="G12" s="32"/>
    </row>
    <row r="13" spans="5:7" ht="23.25" customHeight="1">
      <c r="E13" s="34"/>
      <c r="F13" s="32"/>
      <c r="G13" s="32"/>
    </row>
    <row r="14" spans="5:7" ht="19.5">
      <c r="E14" s="34"/>
      <c r="F14" s="32"/>
      <c r="G14" s="32"/>
    </row>
    <row r="15" spans="5:7" ht="23.25" customHeight="1">
      <c r="E15" s="34"/>
      <c r="G15" s="32"/>
    </row>
    <row r="16" spans="5:7" ht="19.5">
      <c r="E16" s="34"/>
      <c r="G16" s="32"/>
    </row>
    <row r="17" spans="5:7" ht="19.5">
      <c r="E17" s="34"/>
      <c r="G17" s="32"/>
    </row>
    <row r="18" spans="5:7" ht="19.5">
      <c r="E18" s="34"/>
      <c r="G18" s="32"/>
    </row>
    <row r="19" spans="5:7" ht="19.5">
      <c r="E19" s="34"/>
      <c r="G19" s="32"/>
    </row>
    <row r="20" ht="19.5">
      <c r="G20" s="32"/>
    </row>
    <row r="21" ht="19.5">
      <c r="G21" s="32"/>
    </row>
  </sheetData>
  <sheetProtection/>
  <mergeCells count="9">
    <mergeCell ref="F7:G7"/>
    <mergeCell ref="J7:L7"/>
    <mergeCell ref="B2:J2"/>
    <mergeCell ref="F4:H4"/>
    <mergeCell ref="J4:M4"/>
    <mergeCell ref="F5:G5"/>
    <mergeCell ref="J5:L5"/>
    <mergeCell ref="F6:G6"/>
    <mergeCell ref="J6:L6"/>
  </mergeCells>
  <printOptions/>
  <pageMargins left="0.25" right="0.25" top="0.75" bottom="0.75" header="0.3" footer="0.3"/>
  <pageSetup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4" sqref="M14"/>
    </sheetView>
  </sheetViews>
  <sheetFormatPr defaultColWidth="9.00390625" defaultRowHeight="13.5"/>
  <cols>
    <col min="1" max="1" width="5.875" style="38" bestFit="1" customWidth="1"/>
    <col min="2" max="2" width="9.375" style="17" bestFit="1" customWidth="1"/>
    <col min="3" max="3" width="16.50390625" style="43" bestFit="1" customWidth="1"/>
    <col min="4" max="6" width="10.375" style="2" bestFit="1" customWidth="1"/>
    <col min="7" max="10" width="9.375" style="2" bestFit="1" customWidth="1"/>
    <col min="11" max="11" width="13.875" style="2" bestFit="1" customWidth="1"/>
    <col min="12" max="16384" width="9.00390625" style="2" customWidth="1"/>
  </cols>
  <sheetData>
    <row r="1" spans="1:10" ht="25.5" customHeight="1">
      <c r="A1" s="77" t="s">
        <v>13</v>
      </c>
      <c r="B1" s="77"/>
      <c r="C1" s="77"/>
      <c r="D1" s="3"/>
      <c r="E1" s="3"/>
      <c r="F1" s="3"/>
      <c r="G1" s="21"/>
      <c r="H1" s="21"/>
      <c r="I1" s="22"/>
      <c r="J1" s="23"/>
    </row>
    <row r="2" spans="1:14" s="8" customFormat="1" ht="18">
      <c r="A2" s="36" t="s">
        <v>0</v>
      </c>
      <c r="B2" s="6" t="s">
        <v>17</v>
      </c>
      <c r="C2" s="6" t="s">
        <v>18</v>
      </c>
      <c r="D2" s="5" t="s">
        <v>1</v>
      </c>
      <c r="E2" s="5" t="s">
        <v>2</v>
      </c>
      <c r="F2" s="5" t="s">
        <v>3</v>
      </c>
      <c r="G2" s="1" t="s">
        <v>8</v>
      </c>
      <c r="H2" s="1" t="s">
        <v>9</v>
      </c>
      <c r="I2" s="1" t="s">
        <v>10</v>
      </c>
      <c r="J2" s="1" t="s">
        <v>11</v>
      </c>
      <c r="K2" s="25" t="s">
        <v>22</v>
      </c>
      <c r="L2" s="7"/>
      <c r="M2" s="7"/>
      <c r="N2" s="7"/>
    </row>
    <row r="3" spans="1:14" s="13" customFormat="1" ht="18">
      <c r="A3" s="37">
        <v>44197</v>
      </c>
      <c r="B3" s="9">
        <v>1</v>
      </c>
      <c r="C3" s="42" t="s">
        <v>28</v>
      </c>
      <c r="D3" s="10">
        <v>501</v>
      </c>
      <c r="E3" s="11">
        <f>D3-F3</f>
        <v>496</v>
      </c>
      <c r="F3" s="11">
        <f>SUM(G3:J3)</f>
        <v>5</v>
      </c>
      <c r="G3" s="78">
        <v>1</v>
      </c>
      <c r="H3" s="78"/>
      <c r="I3" s="78">
        <v>4</v>
      </c>
      <c r="J3" s="78"/>
      <c r="K3" s="12">
        <f>VLOOKUP(C3,'金額Master'!$B$3:$C$27,2,0)*F3</f>
        <v>5000</v>
      </c>
      <c r="L3" s="2"/>
      <c r="M3" s="2"/>
      <c r="N3" s="2"/>
    </row>
    <row r="4" spans="1:11" s="13" customFormat="1" ht="18">
      <c r="A4" s="37">
        <v>44197</v>
      </c>
      <c r="B4" s="9">
        <v>2</v>
      </c>
      <c r="C4" s="42" t="s">
        <v>29</v>
      </c>
      <c r="D4" s="10">
        <v>499</v>
      </c>
      <c r="E4" s="11">
        <f aca="true" t="shared" si="0" ref="E4:E67">D4-F4</f>
        <v>497</v>
      </c>
      <c r="F4" s="11">
        <f aca="true" t="shared" si="1" ref="F4:F67">SUM(G4:J4)</f>
        <v>2</v>
      </c>
      <c r="G4" s="11">
        <v>2</v>
      </c>
      <c r="H4" s="11"/>
      <c r="I4" s="11"/>
      <c r="J4" s="11"/>
      <c r="K4" s="12">
        <f>VLOOKUP(C4,'金額Master'!$B$3:$C$27,2,0)*F4</f>
        <v>2002</v>
      </c>
    </row>
    <row r="5" spans="1:11" s="13" customFormat="1" ht="18">
      <c r="A5" s="37">
        <v>44197</v>
      </c>
      <c r="B5" s="9">
        <v>3</v>
      </c>
      <c r="C5" s="42" t="s">
        <v>30</v>
      </c>
      <c r="D5" s="10">
        <v>495</v>
      </c>
      <c r="E5" s="11">
        <f t="shared" si="0"/>
        <v>495</v>
      </c>
      <c r="F5" s="11">
        <f t="shared" si="1"/>
        <v>0</v>
      </c>
      <c r="G5" s="11"/>
      <c r="H5" s="11"/>
      <c r="I5" s="11"/>
      <c r="J5" s="11"/>
      <c r="K5" s="12">
        <f>VLOOKUP(C5,'金額Master'!$B$3:$C$27,2,0)*F5</f>
        <v>0</v>
      </c>
    </row>
    <row r="6" spans="1:11" s="13" customFormat="1" ht="18">
      <c r="A6" s="37">
        <v>44197</v>
      </c>
      <c r="B6" s="9">
        <v>10</v>
      </c>
      <c r="C6" s="42" t="s">
        <v>31</v>
      </c>
      <c r="D6" s="10">
        <v>994</v>
      </c>
      <c r="E6" s="11">
        <f t="shared" si="0"/>
        <v>994</v>
      </c>
      <c r="F6" s="11">
        <f t="shared" si="1"/>
        <v>0</v>
      </c>
      <c r="G6" s="11"/>
      <c r="H6" s="11"/>
      <c r="I6" s="11"/>
      <c r="J6" s="11"/>
      <c r="K6" s="12">
        <f>VLOOKUP(C6,'金額Master'!$B$3:$C$27,2,0)*F6</f>
        <v>0</v>
      </c>
    </row>
    <row r="7" spans="1:11" s="13" customFormat="1" ht="18">
      <c r="A7" s="37">
        <v>44197</v>
      </c>
      <c r="B7" s="9">
        <v>11</v>
      </c>
      <c r="C7" s="42" t="s">
        <v>32</v>
      </c>
      <c r="D7" s="10">
        <v>1000</v>
      </c>
      <c r="E7" s="11">
        <f t="shared" si="0"/>
        <v>1000</v>
      </c>
      <c r="F7" s="11">
        <f t="shared" si="1"/>
        <v>0</v>
      </c>
      <c r="G7" s="11"/>
      <c r="H7" s="11"/>
      <c r="I7" s="11"/>
      <c r="J7" s="11"/>
      <c r="K7" s="12">
        <f>VLOOKUP(C7,'金額Master'!$B$3:$C$27,2,0)*F7</f>
        <v>0</v>
      </c>
    </row>
    <row r="8" spans="1:11" s="13" customFormat="1" ht="18">
      <c r="A8" s="37">
        <v>44197</v>
      </c>
      <c r="B8" s="9">
        <v>12</v>
      </c>
      <c r="C8" s="42" t="s">
        <v>33</v>
      </c>
      <c r="D8" s="10">
        <v>996</v>
      </c>
      <c r="E8" s="11">
        <f t="shared" si="0"/>
        <v>996</v>
      </c>
      <c r="F8" s="11">
        <f t="shared" si="1"/>
        <v>0</v>
      </c>
      <c r="G8" s="11"/>
      <c r="H8" s="11"/>
      <c r="I8" s="11"/>
      <c r="J8" s="11"/>
      <c r="K8" s="12">
        <f>VLOOKUP(C8,'金額Master'!$B$3:$C$27,2,0)*F8</f>
        <v>0</v>
      </c>
    </row>
    <row r="9" spans="1:11" s="13" customFormat="1" ht="18">
      <c r="A9" s="37">
        <v>44197</v>
      </c>
      <c r="B9" s="9">
        <v>13</v>
      </c>
      <c r="C9" s="42" t="s">
        <v>34</v>
      </c>
      <c r="D9" s="10">
        <v>996</v>
      </c>
      <c r="E9" s="11">
        <f t="shared" si="0"/>
        <v>996</v>
      </c>
      <c r="F9" s="11">
        <f t="shared" si="1"/>
        <v>0</v>
      </c>
      <c r="G9" s="11"/>
      <c r="H9" s="11"/>
      <c r="I9" s="11"/>
      <c r="J9" s="11"/>
      <c r="K9" s="12">
        <f>VLOOKUP(C9,'金額Master'!$B$3:$C$27,2,0)*F9</f>
        <v>0</v>
      </c>
    </row>
    <row r="10" spans="1:11" s="13" customFormat="1" ht="18">
      <c r="A10" s="37">
        <v>44198</v>
      </c>
      <c r="B10" s="9">
        <v>14</v>
      </c>
      <c r="C10" s="42" t="s">
        <v>35</v>
      </c>
      <c r="D10" s="10">
        <v>497</v>
      </c>
      <c r="E10" s="11">
        <f t="shared" si="0"/>
        <v>497</v>
      </c>
      <c r="F10" s="11">
        <f t="shared" si="1"/>
        <v>0</v>
      </c>
      <c r="G10" s="11"/>
      <c r="H10" s="11"/>
      <c r="I10" s="11"/>
      <c r="J10" s="11"/>
      <c r="K10" s="12">
        <f>VLOOKUP(C10,'金額Master'!$B$3:$C$27,2,0)*F10</f>
        <v>0</v>
      </c>
    </row>
    <row r="11" spans="1:11" s="13" customFormat="1" ht="18">
      <c r="A11" s="37">
        <v>44198</v>
      </c>
      <c r="B11" s="9">
        <v>15</v>
      </c>
      <c r="C11" s="42" t="s">
        <v>36</v>
      </c>
      <c r="D11" s="10">
        <v>493</v>
      </c>
      <c r="E11" s="11">
        <f t="shared" si="0"/>
        <v>492</v>
      </c>
      <c r="F11" s="11">
        <f t="shared" si="1"/>
        <v>1</v>
      </c>
      <c r="G11" s="11">
        <v>1</v>
      </c>
      <c r="H11" s="11"/>
      <c r="I11" s="11"/>
      <c r="J11" s="11"/>
      <c r="K11" s="12">
        <f>VLOOKUP(C11,'金額Master'!$B$3:$C$27,2,0)*F11</f>
        <v>1008</v>
      </c>
    </row>
    <row r="12" spans="1:11" s="13" customFormat="1" ht="18">
      <c r="A12" s="37">
        <v>44198</v>
      </c>
      <c r="B12" s="9">
        <v>19</v>
      </c>
      <c r="C12" s="42" t="s">
        <v>37</v>
      </c>
      <c r="D12" s="10">
        <v>498</v>
      </c>
      <c r="E12" s="11">
        <f t="shared" si="0"/>
        <v>497</v>
      </c>
      <c r="F12" s="11">
        <f t="shared" si="1"/>
        <v>1</v>
      </c>
      <c r="G12" s="11">
        <v>1</v>
      </c>
      <c r="H12" s="11"/>
      <c r="I12" s="11"/>
      <c r="J12" s="11"/>
      <c r="K12" s="12">
        <f>VLOOKUP(C12,'金額Master'!$B$3:$C$27,2,0)*F12</f>
        <v>1009</v>
      </c>
    </row>
    <row r="13" spans="1:11" s="13" customFormat="1" ht="18">
      <c r="A13" s="37">
        <v>44199</v>
      </c>
      <c r="B13" s="9">
        <v>20</v>
      </c>
      <c r="C13" s="42" t="s">
        <v>38</v>
      </c>
      <c r="D13" s="10">
        <v>498</v>
      </c>
      <c r="E13" s="11">
        <f t="shared" si="0"/>
        <v>487</v>
      </c>
      <c r="F13" s="11">
        <f t="shared" si="1"/>
        <v>11</v>
      </c>
      <c r="G13" s="11">
        <v>11</v>
      </c>
      <c r="H13" s="11"/>
      <c r="I13" s="11"/>
      <c r="J13" s="11"/>
      <c r="K13" s="12">
        <f>VLOOKUP(C13,'金額Master'!$B$3:$C$27,2,0)*F13</f>
        <v>11110</v>
      </c>
    </row>
    <row r="14" spans="1:11" s="13" customFormat="1" ht="18">
      <c r="A14" s="37">
        <v>44199</v>
      </c>
      <c r="B14" s="9">
        <v>21</v>
      </c>
      <c r="C14" s="42" t="s">
        <v>39</v>
      </c>
      <c r="D14" s="10">
        <v>498</v>
      </c>
      <c r="E14" s="11">
        <f t="shared" si="0"/>
        <v>498</v>
      </c>
      <c r="F14" s="11">
        <f t="shared" si="1"/>
        <v>0</v>
      </c>
      <c r="G14" s="11"/>
      <c r="H14" s="11"/>
      <c r="I14" s="11"/>
      <c r="J14" s="11"/>
      <c r="K14" s="12">
        <f>VLOOKUP(C14,'金額Master'!$B$3:$C$27,2,0)*F14</f>
        <v>0</v>
      </c>
    </row>
    <row r="15" spans="1:11" s="13" customFormat="1" ht="18">
      <c r="A15" s="37">
        <v>44199</v>
      </c>
      <c r="B15" s="9">
        <v>22</v>
      </c>
      <c r="C15" s="42" t="s">
        <v>40</v>
      </c>
      <c r="D15" s="10">
        <v>494</v>
      </c>
      <c r="E15" s="11">
        <f t="shared" si="0"/>
        <v>494</v>
      </c>
      <c r="F15" s="11">
        <f t="shared" si="1"/>
        <v>0</v>
      </c>
      <c r="G15" s="11"/>
      <c r="H15" s="11"/>
      <c r="I15" s="11"/>
      <c r="J15" s="11"/>
      <c r="K15" s="12">
        <f>VLOOKUP(C15,'金額Master'!$B$3:$C$27,2,0)*F15</f>
        <v>0</v>
      </c>
    </row>
    <row r="16" spans="1:11" s="13" customFormat="1" ht="18">
      <c r="A16" s="37">
        <v>44199</v>
      </c>
      <c r="B16" s="9">
        <v>23</v>
      </c>
      <c r="C16" s="42" t="s">
        <v>41</v>
      </c>
      <c r="D16" s="10">
        <v>500</v>
      </c>
      <c r="E16" s="11">
        <f t="shared" si="0"/>
        <v>500</v>
      </c>
      <c r="F16" s="11">
        <f t="shared" si="1"/>
        <v>0</v>
      </c>
      <c r="G16" s="11"/>
      <c r="H16" s="11"/>
      <c r="I16" s="11"/>
      <c r="J16" s="11"/>
      <c r="K16" s="12">
        <f>VLOOKUP(C16,'金額Master'!$B$3:$C$27,2,0)*F16</f>
        <v>0</v>
      </c>
    </row>
    <row r="17" spans="1:11" s="13" customFormat="1" ht="18">
      <c r="A17" s="37">
        <v>44199</v>
      </c>
      <c r="B17" s="9">
        <v>29</v>
      </c>
      <c r="C17" s="42" t="s">
        <v>42</v>
      </c>
      <c r="D17" s="10">
        <v>498</v>
      </c>
      <c r="E17" s="11">
        <f t="shared" si="0"/>
        <v>498</v>
      </c>
      <c r="F17" s="11">
        <f t="shared" si="1"/>
        <v>0</v>
      </c>
      <c r="G17" s="11"/>
      <c r="H17" s="11"/>
      <c r="I17" s="11"/>
      <c r="J17" s="11"/>
      <c r="K17" s="12">
        <f>VLOOKUP(C17,'金額Master'!$B$3:$C$27,2,0)*F17</f>
        <v>0</v>
      </c>
    </row>
    <row r="18" spans="1:11" s="13" customFormat="1" ht="18">
      <c r="A18" s="37">
        <v>44199</v>
      </c>
      <c r="B18" s="9">
        <v>30</v>
      </c>
      <c r="C18" s="42" t="s">
        <v>43</v>
      </c>
      <c r="D18" s="10">
        <v>499</v>
      </c>
      <c r="E18" s="11">
        <f t="shared" si="0"/>
        <v>499</v>
      </c>
      <c r="F18" s="11">
        <f t="shared" si="1"/>
        <v>0</v>
      </c>
      <c r="G18" s="11"/>
      <c r="H18" s="11"/>
      <c r="I18" s="11"/>
      <c r="J18" s="11"/>
      <c r="K18" s="12">
        <f>VLOOKUP(C18,'金額Master'!$B$3:$C$27,2,0)*F18</f>
        <v>0</v>
      </c>
    </row>
    <row r="19" spans="1:11" s="13" customFormat="1" ht="18">
      <c r="A19" s="37">
        <v>44199</v>
      </c>
      <c r="B19" s="9">
        <v>31</v>
      </c>
      <c r="C19" s="42" t="s">
        <v>44</v>
      </c>
      <c r="D19" s="10">
        <v>995</v>
      </c>
      <c r="E19" s="11">
        <f t="shared" si="0"/>
        <v>995</v>
      </c>
      <c r="F19" s="11">
        <f t="shared" si="1"/>
        <v>0</v>
      </c>
      <c r="G19" s="11"/>
      <c r="H19" s="11"/>
      <c r="I19" s="11"/>
      <c r="J19" s="11"/>
      <c r="K19" s="12">
        <f>VLOOKUP(C19,'金額Master'!$B$3:$C$27,2,0)*F19</f>
        <v>0</v>
      </c>
    </row>
    <row r="20" spans="1:11" s="13" customFormat="1" ht="18">
      <c r="A20" s="37">
        <v>44199</v>
      </c>
      <c r="B20" s="9">
        <v>32</v>
      </c>
      <c r="C20" s="42" t="s">
        <v>45</v>
      </c>
      <c r="D20" s="10">
        <v>995</v>
      </c>
      <c r="E20" s="11">
        <f t="shared" si="0"/>
        <v>995</v>
      </c>
      <c r="F20" s="11">
        <f t="shared" si="1"/>
        <v>0</v>
      </c>
      <c r="G20" s="11"/>
      <c r="H20" s="11"/>
      <c r="I20" s="11"/>
      <c r="J20" s="11"/>
      <c r="K20" s="12">
        <f>VLOOKUP(C20,'金額Master'!$B$3:$C$27,2,0)*F20</f>
        <v>0</v>
      </c>
    </row>
    <row r="21" spans="1:11" s="13" customFormat="1" ht="18">
      <c r="A21" s="37">
        <v>44200</v>
      </c>
      <c r="B21" s="9">
        <v>33</v>
      </c>
      <c r="C21" s="42" t="s">
        <v>46</v>
      </c>
      <c r="D21" s="10">
        <v>1010</v>
      </c>
      <c r="E21" s="11">
        <f t="shared" si="0"/>
        <v>999</v>
      </c>
      <c r="F21" s="11">
        <f t="shared" si="1"/>
        <v>11</v>
      </c>
      <c r="G21" s="11">
        <v>5</v>
      </c>
      <c r="H21" s="11"/>
      <c r="I21" s="11">
        <v>6</v>
      </c>
      <c r="J21" s="11"/>
      <c r="K21" s="12">
        <f>VLOOKUP(C21,'金額Master'!$B$3:$C$27,2,0)*F21</f>
        <v>11198</v>
      </c>
    </row>
    <row r="22" spans="1:11" s="13" customFormat="1" ht="18">
      <c r="A22" s="37">
        <v>44200</v>
      </c>
      <c r="B22" s="9">
        <v>34</v>
      </c>
      <c r="C22" s="42" t="s">
        <v>47</v>
      </c>
      <c r="D22" s="10">
        <v>1000</v>
      </c>
      <c r="E22" s="11">
        <f t="shared" si="0"/>
        <v>1000</v>
      </c>
      <c r="F22" s="11">
        <f t="shared" si="1"/>
        <v>0</v>
      </c>
      <c r="G22" s="11"/>
      <c r="H22" s="11"/>
      <c r="I22" s="11"/>
      <c r="J22" s="11"/>
      <c r="K22" s="12">
        <f>VLOOKUP(C22,'金額Master'!$B$3:$C$27,2,0)*F22</f>
        <v>0</v>
      </c>
    </row>
    <row r="23" spans="1:11" s="13" customFormat="1" ht="18">
      <c r="A23" s="37">
        <v>44200</v>
      </c>
      <c r="B23" s="9">
        <v>40</v>
      </c>
      <c r="C23" s="42" t="s">
        <v>48</v>
      </c>
      <c r="D23" s="10">
        <v>999</v>
      </c>
      <c r="E23" s="11">
        <f t="shared" si="0"/>
        <v>999</v>
      </c>
      <c r="F23" s="11">
        <f t="shared" si="1"/>
        <v>0</v>
      </c>
      <c r="G23" s="11"/>
      <c r="H23" s="11"/>
      <c r="I23" s="11"/>
      <c r="J23" s="11"/>
      <c r="K23" s="12">
        <f>VLOOKUP(C23,'金額Master'!$B$3:$C$27,2,0)*F23</f>
        <v>0</v>
      </c>
    </row>
    <row r="24" spans="1:11" s="13" customFormat="1" ht="18">
      <c r="A24" s="37">
        <v>44201</v>
      </c>
      <c r="B24" s="9">
        <v>41</v>
      </c>
      <c r="C24" s="42" t="s">
        <v>49</v>
      </c>
      <c r="D24" s="10">
        <v>999</v>
      </c>
      <c r="E24" s="11">
        <f t="shared" si="0"/>
        <v>999</v>
      </c>
      <c r="F24" s="11">
        <f t="shared" si="1"/>
        <v>0</v>
      </c>
      <c r="G24" s="11"/>
      <c r="H24" s="11"/>
      <c r="I24" s="11"/>
      <c r="J24" s="11"/>
      <c r="K24" s="12">
        <f>VLOOKUP(C24,'金額Master'!$B$3:$C$27,2,0)*F24</f>
        <v>0</v>
      </c>
    </row>
    <row r="25" spans="1:11" s="13" customFormat="1" ht="18">
      <c r="A25" s="37">
        <v>44201</v>
      </c>
      <c r="B25" s="9">
        <v>42</v>
      </c>
      <c r="C25" s="42" t="s">
        <v>50</v>
      </c>
      <c r="D25" s="10">
        <v>998</v>
      </c>
      <c r="E25" s="11">
        <f t="shared" si="0"/>
        <v>998</v>
      </c>
      <c r="F25" s="11">
        <f t="shared" si="1"/>
        <v>0</v>
      </c>
      <c r="G25" s="11"/>
      <c r="H25" s="11"/>
      <c r="I25" s="11"/>
      <c r="J25" s="11"/>
      <c r="K25" s="12">
        <f>VLOOKUP(C25,'金額Master'!$B$3:$C$27,2,0)*F25</f>
        <v>0</v>
      </c>
    </row>
    <row r="26" spans="1:11" s="13" customFormat="1" ht="18">
      <c r="A26" s="37">
        <v>44201</v>
      </c>
      <c r="B26" s="9">
        <v>43</v>
      </c>
      <c r="C26" s="42" t="s">
        <v>47</v>
      </c>
      <c r="D26" s="10">
        <v>1000</v>
      </c>
      <c r="E26" s="11">
        <f t="shared" si="0"/>
        <v>1000</v>
      </c>
      <c r="F26" s="11">
        <f t="shared" si="1"/>
        <v>0</v>
      </c>
      <c r="G26" s="11"/>
      <c r="H26" s="11"/>
      <c r="I26" s="11"/>
      <c r="J26" s="11"/>
      <c r="K26" s="12">
        <f>VLOOKUP(C26,'金額Master'!$B$3:$C$27,2,0)*F26</f>
        <v>0</v>
      </c>
    </row>
    <row r="27" spans="1:11" s="13" customFormat="1" ht="18">
      <c r="A27" s="37">
        <v>44201</v>
      </c>
      <c r="B27" s="9">
        <v>44</v>
      </c>
      <c r="C27" s="42" t="s">
        <v>49</v>
      </c>
      <c r="D27" s="10">
        <v>790</v>
      </c>
      <c r="E27" s="11">
        <f t="shared" si="0"/>
        <v>788</v>
      </c>
      <c r="F27" s="11">
        <f t="shared" si="1"/>
        <v>2</v>
      </c>
      <c r="G27" s="11">
        <v>2</v>
      </c>
      <c r="H27" s="11"/>
      <c r="I27" s="11"/>
      <c r="J27" s="11"/>
      <c r="K27" s="12">
        <f>VLOOKUP(C27,'金額Master'!$B$3:$C$27,2,0)*F27</f>
        <v>2042</v>
      </c>
    </row>
    <row r="28" spans="1:11" s="13" customFormat="1" ht="18">
      <c r="A28" s="37">
        <v>44201</v>
      </c>
      <c r="B28" s="9">
        <v>49</v>
      </c>
      <c r="C28" s="42" t="s">
        <v>28</v>
      </c>
      <c r="D28" s="10">
        <v>499</v>
      </c>
      <c r="E28" s="11">
        <f t="shared" si="0"/>
        <v>499</v>
      </c>
      <c r="F28" s="11">
        <f t="shared" si="1"/>
        <v>0</v>
      </c>
      <c r="G28" s="11"/>
      <c r="H28" s="11"/>
      <c r="I28" s="11"/>
      <c r="J28" s="11"/>
      <c r="K28" s="12">
        <f>VLOOKUP(C28,'金額Master'!$B$3:$C$27,2,0)*F28</f>
        <v>0</v>
      </c>
    </row>
    <row r="29" spans="1:11" s="13" customFormat="1" ht="18">
      <c r="A29" s="37">
        <v>44201</v>
      </c>
      <c r="B29" s="9">
        <v>50</v>
      </c>
      <c r="C29" s="42" t="s">
        <v>29</v>
      </c>
      <c r="D29" s="10">
        <v>504</v>
      </c>
      <c r="E29" s="11">
        <f t="shared" si="0"/>
        <v>498</v>
      </c>
      <c r="F29" s="11">
        <f t="shared" si="1"/>
        <v>6</v>
      </c>
      <c r="G29" s="11"/>
      <c r="H29" s="11"/>
      <c r="I29" s="11">
        <v>6</v>
      </c>
      <c r="J29" s="11"/>
      <c r="K29" s="12">
        <f>VLOOKUP(C29,'金額Master'!$B$3:$C$27,2,0)*F29</f>
        <v>6006</v>
      </c>
    </row>
    <row r="30" spans="1:11" s="13" customFormat="1" ht="18">
      <c r="A30" s="37">
        <v>44201</v>
      </c>
      <c r="B30" s="9">
        <v>51</v>
      </c>
      <c r="C30" s="42" t="s">
        <v>30</v>
      </c>
      <c r="D30" s="10">
        <v>500</v>
      </c>
      <c r="E30" s="11">
        <f t="shared" si="0"/>
        <v>500</v>
      </c>
      <c r="F30" s="11">
        <f t="shared" si="1"/>
        <v>0</v>
      </c>
      <c r="G30" s="11"/>
      <c r="H30" s="11"/>
      <c r="I30" s="11"/>
      <c r="J30" s="11"/>
      <c r="K30" s="12">
        <f>VLOOKUP(C30,'金額Master'!$B$3:$C$27,2,0)*F30</f>
        <v>0</v>
      </c>
    </row>
    <row r="31" spans="1:11" s="13" customFormat="1" ht="18">
      <c r="A31" s="37">
        <v>44202</v>
      </c>
      <c r="B31" s="9">
        <v>52</v>
      </c>
      <c r="C31" s="42" t="s">
        <v>31</v>
      </c>
      <c r="D31" s="10">
        <v>498</v>
      </c>
      <c r="E31" s="11">
        <f t="shared" si="0"/>
        <v>498</v>
      </c>
      <c r="F31" s="11">
        <f t="shared" si="1"/>
        <v>0</v>
      </c>
      <c r="G31" s="11"/>
      <c r="H31" s="11"/>
      <c r="I31" s="11"/>
      <c r="J31" s="11"/>
      <c r="K31" s="12">
        <f>VLOOKUP(C31,'金額Master'!$B$3:$C$27,2,0)*F31</f>
        <v>0</v>
      </c>
    </row>
    <row r="32" spans="1:11" s="13" customFormat="1" ht="18">
      <c r="A32" s="37">
        <v>44202</v>
      </c>
      <c r="B32" s="9">
        <v>53</v>
      </c>
      <c r="C32" s="42" t="s">
        <v>32</v>
      </c>
      <c r="D32" s="10">
        <v>491</v>
      </c>
      <c r="E32" s="11">
        <f t="shared" si="0"/>
        <v>490</v>
      </c>
      <c r="F32" s="11">
        <f t="shared" si="1"/>
        <v>1</v>
      </c>
      <c r="G32" s="11">
        <v>1</v>
      </c>
      <c r="H32" s="11"/>
      <c r="I32" s="11"/>
      <c r="J32" s="11"/>
      <c r="K32" s="12">
        <f>VLOOKUP(C32,'金額Master'!$B$3:$C$27,2,0)*F32</f>
        <v>1004</v>
      </c>
    </row>
    <row r="33" spans="1:11" s="13" customFormat="1" ht="18">
      <c r="A33" s="37">
        <v>44202</v>
      </c>
      <c r="B33" s="9">
        <v>58</v>
      </c>
      <c r="C33" s="42" t="s">
        <v>33</v>
      </c>
      <c r="D33" s="10">
        <v>497</v>
      </c>
      <c r="E33" s="11">
        <f t="shared" si="0"/>
        <v>497</v>
      </c>
      <c r="F33" s="11">
        <f t="shared" si="1"/>
        <v>0</v>
      </c>
      <c r="G33" s="11"/>
      <c r="H33" s="11"/>
      <c r="I33" s="11"/>
      <c r="J33" s="11"/>
      <c r="K33" s="12">
        <f>VLOOKUP(C33,'金額Master'!$B$3:$C$27,2,0)*F33</f>
        <v>0</v>
      </c>
    </row>
    <row r="34" spans="1:11" s="13" customFormat="1" ht="18">
      <c r="A34" s="37">
        <v>44202</v>
      </c>
      <c r="B34" s="9">
        <v>59</v>
      </c>
      <c r="C34" s="42" t="s">
        <v>34</v>
      </c>
      <c r="D34" s="10">
        <v>495</v>
      </c>
      <c r="E34" s="11">
        <f t="shared" si="0"/>
        <v>495</v>
      </c>
      <c r="F34" s="11">
        <f t="shared" si="1"/>
        <v>0</v>
      </c>
      <c r="G34" s="11"/>
      <c r="H34" s="11"/>
      <c r="I34" s="11"/>
      <c r="J34" s="11"/>
      <c r="K34" s="12">
        <f>VLOOKUP(C34,'金額Master'!$B$3:$C$27,2,0)*F34</f>
        <v>0</v>
      </c>
    </row>
    <row r="35" spans="1:11" s="13" customFormat="1" ht="18">
      <c r="A35" s="37">
        <v>44202</v>
      </c>
      <c r="B35" s="9">
        <v>60</v>
      </c>
      <c r="C35" s="42" t="s">
        <v>35</v>
      </c>
      <c r="D35" s="10">
        <v>496</v>
      </c>
      <c r="E35" s="11">
        <f t="shared" si="0"/>
        <v>496</v>
      </c>
      <c r="F35" s="11">
        <f t="shared" si="1"/>
        <v>0</v>
      </c>
      <c r="G35" s="11"/>
      <c r="H35" s="11"/>
      <c r="I35" s="11"/>
      <c r="J35" s="11"/>
      <c r="K35" s="12">
        <f>VLOOKUP(C35,'金額Master'!$B$3:$C$27,2,0)*F35</f>
        <v>0</v>
      </c>
    </row>
    <row r="36" spans="1:11" s="13" customFormat="1" ht="18">
      <c r="A36" s="37">
        <v>44202</v>
      </c>
      <c r="B36" s="9">
        <v>61</v>
      </c>
      <c r="C36" s="42" t="s">
        <v>36</v>
      </c>
      <c r="D36" s="10">
        <v>499</v>
      </c>
      <c r="E36" s="11">
        <f t="shared" si="0"/>
        <v>499</v>
      </c>
      <c r="F36" s="11">
        <f t="shared" si="1"/>
        <v>0</v>
      </c>
      <c r="G36" s="11"/>
      <c r="H36" s="11"/>
      <c r="I36" s="11"/>
      <c r="J36" s="11"/>
      <c r="K36" s="12">
        <f>VLOOKUP(C36,'金額Master'!$B$3:$C$27,2,0)*F36</f>
        <v>0</v>
      </c>
    </row>
    <row r="37" spans="1:11" s="13" customFormat="1" ht="18">
      <c r="A37" s="37">
        <v>44203</v>
      </c>
      <c r="B37" s="9">
        <v>62</v>
      </c>
      <c r="C37" s="42" t="s">
        <v>37</v>
      </c>
      <c r="D37" s="10">
        <v>500</v>
      </c>
      <c r="E37" s="11">
        <f t="shared" si="0"/>
        <v>497</v>
      </c>
      <c r="F37" s="11">
        <f t="shared" si="1"/>
        <v>3</v>
      </c>
      <c r="G37" s="11">
        <v>3</v>
      </c>
      <c r="H37" s="11"/>
      <c r="I37" s="11"/>
      <c r="J37" s="11"/>
      <c r="K37" s="12">
        <f>VLOOKUP(C37,'金額Master'!$B$3:$C$27,2,0)*F37</f>
        <v>3027</v>
      </c>
    </row>
    <row r="38" spans="1:11" s="13" customFormat="1" ht="18">
      <c r="A38" s="37">
        <v>44203</v>
      </c>
      <c r="B38" s="9">
        <v>63</v>
      </c>
      <c r="C38" s="42" t="s">
        <v>38</v>
      </c>
      <c r="D38" s="10">
        <v>497</v>
      </c>
      <c r="E38" s="11">
        <f t="shared" si="0"/>
        <v>497</v>
      </c>
      <c r="F38" s="11">
        <f t="shared" si="1"/>
        <v>0</v>
      </c>
      <c r="G38" s="11"/>
      <c r="H38" s="11"/>
      <c r="I38" s="11"/>
      <c r="J38" s="11"/>
      <c r="K38" s="12">
        <f>VLOOKUP(C38,'金額Master'!$B$3:$C$27,2,0)*F38</f>
        <v>0</v>
      </c>
    </row>
    <row r="39" spans="1:11" s="13" customFormat="1" ht="18">
      <c r="A39" s="37">
        <v>44203</v>
      </c>
      <c r="B39" s="9">
        <v>64</v>
      </c>
      <c r="C39" s="42" t="s">
        <v>39</v>
      </c>
      <c r="D39" s="10">
        <v>991</v>
      </c>
      <c r="E39" s="11">
        <f t="shared" si="0"/>
        <v>991</v>
      </c>
      <c r="F39" s="11">
        <f t="shared" si="1"/>
        <v>0</v>
      </c>
      <c r="G39" s="11"/>
      <c r="H39" s="11"/>
      <c r="I39" s="11"/>
      <c r="J39" s="11"/>
      <c r="K39" s="12">
        <f>VLOOKUP(C39,'金額Master'!$B$3:$C$27,2,0)*F39</f>
        <v>0</v>
      </c>
    </row>
    <row r="40" spans="1:11" s="13" customFormat="1" ht="18">
      <c r="A40" s="37">
        <v>44203</v>
      </c>
      <c r="B40" s="9">
        <v>70</v>
      </c>
      <c r="C40" s="42" t="s">
        <v>40</v>
      </c>
      <c r="D40" s="10">
        <v>998</v>
      </c>
      <c r="E40" s="11">
        <f t="shared" si="0"/>
        <v>997</v>
      </c>
      <c r="F40" s="11">
        <f t="shared" si="1"/>
        <v>1</v>
      </c>
      <c r="G40" s="11">
        <v>1</v>
      </c>
      <c r="H40" s="11"/>
      <c r="I40" s="11"/>
      <c r="J40" s="11"/>
      <c r="K40" s="12">
        <f>VLOOKUP(C40,'金額Master'!$B$3:$C$27,2,0)*F40</f>
        <v>1012</v>
      </c>
    </row>
    <row r="41" spans="1:11" s="13" customFormat="1" ht="18">
      <c r="A41" s="37">
        <v>44203</v>
      </c>
      <c r="B41" s="9">
        <v>71</v>
      </c>
      <c r="C41" s="42" t="s">
        <v>41</v>
      </c>
      <c r="D41" s="10">
        <v>199</v>
      </c>
      <c r="E41" s="11">
        <f t="shared" si="0"/>
        <v>199</v>
      </c>
      <c r="F41" s="11">
        <f t="shared" si="1"/>
        <v>0</v>
      </c>
      <c r="G41" s="11"/>
      <c r="H41" s="11"/>
      <c r="I41" s="11"/>
      <c r="J41" s="11"/>
      <c r="K41" s="12">
        <f>VLOOKUP(C41,'金額Master'!$B$3:$C$27,2,0)*F41</f>
        <v>0</v>
      </c>
    </row>
    <row r="42" spans="1:11" s="13" customFormat="1" ht="18">
      <c r="A42" s="37">
        <v>44203</v>
      </c>
      <c r="B42" s="9">
        <v>72</v>
      </c>
      <c r="C42" s="42" t="s">
        <v>42</v>
      </c>
      <c r="D42" s="10">
        <v>995</v>
      </c>
      <c r="E42" s="11">
        <f t="shared" si="0"/>
        <v>992</v>
      </c>
      <c r="F42" s="11">
        <f t="shared" si="1"/>
        <v>3</v>
      </c>
      <c r="G42" s="11">
        <v>3</v>
      </c>
      <c r="H42" s="11"/>
      <c r="I42" s="11"/>
      <c r="J42" s="11"/>
      <c r="K42" s="12">
        <f>VLOOKUP(C42,'金額Master'!$B$3:$C$27,2,0)*F42</f>
        <v>3042</v>
      </c>
    </row>
    <row r="43" spans="1:11" s="13" customFormat="1" ht="18">
      <c r="A43" s="37">
        <v>44203</v>
      </c>
      <c r="B43" s="9">
        <v>73</v>
      </c>
      <c r="C43" s="42" t="s">
        <v>43</v>
      </c>
      <c r="D43" s="10">
        <v>998</v>
      </c>
      <c r="E43" s="11">
        <f t="shared" si="0"/>
        <v>998</v>
      </c>
      <c r="F43" s="11">
        <f t="shared" si="1"/>
        <v>0</v>
      </c>
      <c r="G43" s="11"/>
      <c r="H43" s="11"/>
      <c r="I43" s="11"/>
      <c r="J43" s="11"/>
      <c r="K43" s="12">
        <f>VLOOKUP(C43,'金額Master'!$B$3:$C$27,2,0)*F43</f>
        <v>0</v>
      </c>
    </row>
    <row r="44" spans="1:11" s="13" customFormat="1" ht="18">
      <c r="A44" s="37">
        <v>44203</v>
      </c>
      <c r="B44" s="9">
        <v>74</v>
      </c>
      <c r="C44" s="42" t="s">
        <v>44</v>
      </c>
      <c r="D44" s="10">
        <v>995</v>
      </c>
      <c r="E44" s="11">
        <f t="shared" si="0"/>
        <v>995</v>
      </c>
      <c r="F44" s="11">
        <f t="shared" si="1"/>
        <v>0</v>
      </c>
      <c r="G44" s="11"/>
      <c r="H44" s="11"/>
      <c r="I44" s="11"/>
      <c r="J44" s="11"/>
      <c r="K44" s="12">
        <f>VLOOKUP(C44,'金額Master'!$B$3:$C$27,2,0)*F44</f>
        <v>0</v>
      </c>
    </row>
    <row r="45" spans="1:11" s="13" customFormat="1" ht="18">
      <c r="A45" s="37">
        <v>44203</v>
      </c>
      <c r="B45" s="9">
        <v>75</v>
      </c>
      <c r="C45" s="42" t="s">
        <v>45</v>
      </c>
      <c r="D45" s="10">
        <v>1002</v>
      </c>
      <c r="E45" s="11">
        <f t="shared" si="0"/>
        <v>1000</v>
      </c>
      <c r="F45" s="11">
        <f t="shared" si="1"/>
        <v>2</v>
      </c>
      <c r="G45" s="11"/>
      <c r="H45" s="11"/>
      <c r="I45" s="11">
        <v>2</v>
      </c>
      <c r="J45" s="11"/>
      <c r="K45" s="12">
        <f>VLOOKUP(C45,'金額Master'!$B$3:$C$27,2,0)*F45</f>
        <v>2034</v>
      </c>
    </row>
    <row r="46" spans="1:11" s="13" customFormat="1" ht="18">
      <c r="A46" s="37">
        <v>44204</v>
      </c>
      <c r="B46" s="9">
        <v>86</v>
      </c>
      <c r="C46" s="42" t="s">
        <v>46</v>
      </c>
      <c r="D46" s="10">
        <v>490</v>
      </c>
      <c r="E46" s="11">
        <f t="shared" si="0"/>
        <v>490</v>
      </c>
      <c r="F46" s="11">
        <f t="shared" si="1"/>
        <v>0</v>
      </c>
      <c r="G46" s="11"/>
      <c r="H46" s="11"/>
      <c r="I46" s="11"/>
      <c r="J46" s="11"/>
      <c r="K46" s="12">
        <f>VLOOKUP(C46,'金額Master'!$B$3:$C$27,2,0)*F46</f>
        <v>0</v>
      </c>
    </row>
    <row r="47" spans="1:11" s="13" customFormat="1" ht="18">
      <c r="A47" s="37">
        <v>44204</v>
      </c>
      <c r="B47" s="9">
        <v>87</v>
      </c>
      <c r="C47" s="42" t="s">
        <v>47</v>
      </c>
      <c r="D47" s="10">
        <v>500</v>
      </c>
      <c r="E47" s="11">
        <f t="shared" si="0"/>
        <v>500</v>
      </c>
      <c r="F47" s="11">
        <f t="shared" si="1"/>
        <v>0</v>
      </c>
      <c r="G47" s="11"/>
      <c r="H47" s="11"/>
      <c r="I47" s="11"/>
      <c r="J47" s="11"/>
      <c r="K47" s="12">
        <f>VLOOKUP(C47,'金額Master'!$B$3:$C$27,2,0)*F47</f>
        <v>0</v>
      </c>
    </row>
    <row r="48" spans="1:11" s="13" customFormat="1" ht="18">
      <c r="A48" s="37">
        <v>44204</v>
      </c>
      <c r="B48" s="9">
        <v>88</v>
      </c>
      <c r="C48" s="42" t="s">
        <v>48</v>
      </c>
      <c r="D48" s="10">
        <v>991</v>
      </c>
      <c r="E48" s="11">
        <f t="shared" si="0"/>
        <v>990</v>
      </c>
      <c r="F48" s="11">
        <f t="shared" si="1"/>
        <v>1</v>
      </c>
      <c r="G48" s="11">
        <v>1</v>
      </c>
      <c r="H48" s="11"/>
      <c r="I48" s="11"/>
      <c r="J48" s="11"/>
      <c r="K48" s="12">
        <f>VLOOKUP(C48,'金額Master'!$B$3:$C$27,2,0)*F48</f>
        <v>1020</v>
      </c>
    </row>
    <row r="49" spans="1:11" s="13" customFormat="1" ht="18">
      <c r="A49" s="37">
        <v>44205</v>
      </c>
      <c r="B49" s="9">
        <v>89</v>
      </c>
      <c r="C49" s="42" t="s">
        <v>49</v>
      </c>
      <c r="D49" s="10">
        <v>997</v>
      </c>
      <c r="E49" s="11">
        <f t="shared" si="0"/>
        <v>997</v>
      </c>
      <c r="F49" s="11">
        <f t="shared" si="1"/>
        <v>0</v>
      </c>
      <c r="G49" s="11"/>
      <c r="H49" s="11"/>
      <c r="I49" s="11"/>
      <c r="J49" s="11"/>
      <c r="K49" s="12">
        <f>VLOOKUP(C49,'金額Master'!$B$3:$C$27,2,0)*F49</f>
        <v>0</v>
      </c>
    </row>
    <row r="50" spans="1:11" s="13" customFormat="1" ht="18">
      <c r="A50" s="37">
        <v>44205</v>
      </c>
      <c r="B50" s="9">
        <v>90</v>
      </c>
      <c r="C50" s="42" t="s">
        <v>50</v>
      </c>
      <c r="D50" s="10">
        <v>999</v>
      </c>
      <c r="E50" s="11">
        <f t="shared" si="0"/>
        <v>999</v>
      </c>
      <c r="F50" s="11">
        <f t="shared" si="1"/>
        <v>0</v>
      </c>
      <c r="G50" s="11"/>
      <c r="H50" s="11"/>
      <c r="I50" s="11"/>
      <c r="J50" s="11"/>
      <c r="K50" s="12">
        <f>VLOOKUP(C50,'金額Master'!$B$3:$C$27,2,0)*F50</f>
        <v>0</v>
      </c>
    </row>
    <row r="51" spans="1:11" s="13" customFormat="1" ht="18">
      <c r="A51" s="37">
        <v>44205</v>
      </c>
      <c r="B51" s="9">
        <v>91</v>
      </c>
      <c r="C51" s="42" t="s">
        <v>47</v>
      </c>
      <c r="D51" s="10">
        <v>996</v>
      </c>
      <c r="E51" s="11">
        <f t="shared" si="0"/>
        <v>996</v>
      </c>
      <c r="F51" s="11">
        <f t="shared" si="1"/>
        <v>0</v>
      </c>
      <c r="G51" s="11"/>
      <c r="H51" s="11"/>
      <c r="I51" s="11"/>
      <c r="J51" s="11"/>
      <c r="K51" s="12">
        <f>VLOOKUP(C51,'金額Master'!$B$3:$C$27,2,0)*F51</f>
        <v>0</v>
      </c>
    </row>
    <row r="52" spans="1:11" s="13" customFormat="1" ht="18">
      <c r="A52" s="37">
        <v>44205</v>
      </c>
      <c r="B52" s="9">
        <v>96</v>
      </c>
      <c r="C52" s="42" t="s">
        <v>49</v>
      </c>
      <c r="D52" s="10">
        <v>494</v>
      </c>
      <c r="E52" s="11">
        <f t="shared" si="0"/>
        <v>491</v>
      </c>
      <c r="F52" s="11">
        <f t="shared" si="1"/>
        <v>3</v>
      </c>
      <c r="G52" s="11">
        <v>3</v>
      </c>
      <c r="H52" s="11"/>
      <c r="I52" s="11"/>
      <c r="J52" s="11"/>
      <c r="K52" s="12">
        <f>VLOOKUP(C52,'金額Master'!$B$3:$C$27,2,0)*F52</f>
        <v>3063</v>
      </c>
    </row>
    <row r="53" spans="1:11" s="13" customFormat="1" ht="18">
      <c r="A53" s="37">
        <v>44205</v>
      </c>
      <c r="B53" s="9">
        <v>97</v>
      </c>
      <c r="C53" s="42" t="s">
        <v>28</v>
      </c>
      <c r="D53" s="10">
        <v>499</v>
      </c>
      <c r="E53" s="11">
        <f t="shared" si="0"/>
        <v>498</v>
      </c>
      <c r="F53" s="11">
        <f t="shared" si="1"/>
        <v>1</v>
      </c>
      <c r="G53" s="11">
        <v>1</v>
      </c>
      <c r="H53" s="11"/>
      <c r="I53" s="11"/>
      <c r="J53" s="11"/>
      <c r="K53" s="12">
        <f>VLOOKUP(C53,'金額Master'!$B$3:$C$27,2,0)*F53</f>
        <v>1000</v>
      </c>
    </row>
    <row r="54" spans="1:11" s="13" customFormat="1" ht="18">
      <c r="A54" s="37">
        <v>44205</v>
      </c>
      <c r="B54" s="9">
        <v>98</v>
      </c>
      <c r="C54" s="42" t="s">
        <v>29</v>
      </c>
      <c r="D54" s="10">
        <v>498</v>
      </c>
      <c r="E54" s="11">
        <f t="shared" si="0"/>
        <v>498</v>
      </c>
      <c r="F54" s="11">
        <f t="shared" si="1"/>
        <v>0</v>
      </c>
      <c r="G54" s="11"/>
      <c r="H54" s="11"/>
      <c r="I54" s="11"/>
      <c r="J54" s="11"/>
      <c r="K54" s="12">
        <f>VLOOKUP(C54,'金額Master'!$B$3:$C$27,2,0)*F54</f>
        <v>0</v>
      </c>
    </row>
    <row r="55" spans="1:11" s="13" customFormat="1" ht="18">
      <c r="A55" s="37">
        <v>44205</v>
      </c>
      <c r="B55" s="9">
        <v>99</v>
      </c>
      <c r="C55" s="42" t="s">
        <v>30</v>
      </c>
      <c r="D55" s="10">
        <v>500</v>
      </c>
      <c r="E55" s="11">
        <f t="shared" si="0"/>
        <v>495</v>
      </c>
      <c r="F55" s="11">
        <f t="shared" si="1"/>
        <v>5</v>
      </c>
      <c r="G55" s="11"/>
      <c r="H55" s="11"/>
      <c r="I55" s="11">
        <v>5</v>
      </c>
      <c r="J55" s="11"/>
      <c r="K55" s="12">
        <f>VLOOKUP(C55,'金額Master'!$B$3:$C$27,2,0)*F55</f>
        <v>5010</v>
      </c>
    </row>
    <row r="56" spans="1:11" s="13" customFormat="1" ht="18">
      <c r="A56" s="37">
        <v>44205</v>
      </c>
      <c r="B56" s="9">
        <v>100</v>
      </c>
      <c r="C56" s="42" t="s">
        <v>31</v>
      </c>
      <c r="D56" s="10">
        <v>500</v>
      </c>
      <c r="E56" s="11">
        <f t="shared" si="0"/>
        <v>499</v>
      </c>
      <c r="F56" s="11">
        <f t="shared" si="1"/>
        <v>1</v>
      </c>
      <c r="G56" s="11">
        <v>1</v>
      </c>
      <c r="H56" s="11"/>
      <c r="I56" s="11"/>
      <c r="J56" s="11"/>
      <c r="K56" s="12">
        <f>VLOOKUP(C56,'金額Master'!$B$3:$C$27,2,0)*F56</f>
        <v>1003</v>
      </c>
    </row>
    <row r="57" spans="1:11" s="13" customFormat="1" ht="18">
      <c r="A57" s="37">
        <v>44205</v>
      </c>
      <c r="B57" s="9">
        <v>101</v>
      </c>
      <c r="C57" s="42" t="s">
        <v>32</v>
      </c>
      <c r="D57" s="10">
        <v>500</v>
      </c>
      <c r="E57" s="11">
        <f t="shared" si="0"/>
        <v>500</v>
      </c>
      <c r="F57" s="11">
        <f t="shared" si="1"/>
        <v>0</v>
      </c>
      <c r="G57" s="11"/>
      <c r="H57" s="11"/>
      <c r="I57" s="11"/>
      <c r="J57" s="11"/>
      <c r="K57" s="12">
        <f>VLOOKUP(C57,'金額Master'!$B$3:$C$27,2,0)*F57</f>
        <v>0</v>
      </c>
    </row>
    <row r="58" spans="1:11" s="13" customFormat="1" ht="18">
      <c r="A58" s="37">
        <v>44206</v>
      </c>
      <c r="B58" s="9">
        <v>108</v>
      </c>
      <c r="C58" s="42" t="s">
        <v>33</v>
      </c>
      <c r="D58" s="10">
        <v>500</v>
      </c>
      <c r="E58" s="11">
        <f t="shared" si="0"/>
        <v>500</v>
      </c>
      <c r="F58" s="11">
        <f t="shared" si="1"/>
        <v>0</v>
      </c>
      <c r="G58" s="11"/>
      <c r="H58" s="11"/>
      <c r="I58" s="11"/>
      <c r="J58" s="11"/>
      <c r="K58" s="12">
        <f>VLOOKUP(C58,'金額Master'!$B$3:$C$27,2,0)*F58</f>
        <v>0</v>
      </c>
    </row>
    <row r="59" spans="1:11" s="13" customFormat="1" ht="18">
      <c r="A59" s="37">
        <v>44206</v>
      </c>
      <c r="B59" s="9">
        <v>109</v>
      </c>
      <c r="C59" s="42" t="s">
        <v>34</v>
      </c>
      <c r="D59" s="10">
        <v>499</v>
      </c>
      <c r="E59" s="11">
        <f t="shared" si="0"/>
        <v>498</v>
      </c>
      <c r="F59" s="11">
        <f t="shared" si="1"/>
        <v>1</v>
      </c>
      <c r="G59" s="11">
        <v>1</v>
      </c>
      <c r="H59" s="11"/>
      <c r="I59" s="11"/>
      <c r="J59" s="11"/>
      <c r="K59" s="12">
        <f>VLOOKUP(C59,'金額Master'!$B$3:$C$27,2,0)*F59</f>
        <v>1006</v>
      </c>
    </row>
    <row r="60" spans="1:11" s="13" customFormat="1" ht="18">
      <c r="A60" s="37">
        <v>44206</v>
      </c>
      <c r="B60" s="9">
        <v>110</v>
      </c>
      <c r="C60" s="42" t="s">
        <v>35</v>
      </c>
      <c r="D60" s="10">
        <v>495</v>
      </c>
      <c r="E60" s="11">
        <f t="shared" si="0"/>
        <v>495</v>
      </c>
      <c r="F60" s="11">
        <f t="shared" si="1"/>
        <v>0</v>
      </c>
      <c r="G60" s="11"/>
      <c r="H60" s="11"/>
      <c r="I60" s="11"/>
      <c r="J60" s="11"/>
      <c r="K60" s="12">
        <f>VLOOKUP(C60,'金額Master'!$B$3:$C$27,2,0)*F60</f>
        <v>0</v>
      </c>
    </row>
    <row r="61" spans="1:11" s="13" customFormat="1" ht="18">
      <c r="A61" s="37">
        <v>44206</v>
      </c>
      <c r="B61" s="9">
        <v>120</v>
      </c>
      <c r="C61" s="42" t="s">
        <v>36</v>
      </c>
      <c r="D61" s="10">
        <v>998</v>
      </c>
      <c r="E61" s="11">
        <f t="shared" si="0"/>
        <v>998</v>
      </c>
      <c r="F61" s="11">
        <f t="shared" si="1"/>
        <v>0</v>
      </c>
      <c r="G61" s="11"/>
      <c r="H61" s="11"/>
      <c r="I61" s="11"/>
      <c r="J61" s="11"/>
      <c r="K61" s="12">
        <f>VLOOKUP(C61,'金額Master'!$B$3:$C$27,2,0)*F61</f>
        <v>0</v>
      </c>
    </row>
    <row r="62" spans="1:11" s="13" customFormat="1" ht="18">
      <c r="A62" s="37">
        <v>44207</v>
      </c>
      <c r="B62" s="9">
        <v>121</v>
      </c>
      <c r="C62" s="42" t="s">
        <v>37</v>
      </c>
      <c r="D62" s="10">
        <v>995</v>
      </c>
      <c r="E62" s="11">
        <f t="shared" si="0"/>
        <v>995</v>
      </c>
      <c r="F62" s="11">
        <f t="shared" si="1"/>
        <v>0</v>
      </c>
      <c r="G62" s="11"/>
      <c r="H62" s="11"/>
      <c r="I62" s="11"/>
      <c r="J62" s="11"/>
      <c r="K62" s="12">
        <f>VLOOKUP(C62,'金額Master'!$B$3:$C$27,2,0)*F62</f>
        <v>0</v>
      </c>
    </row>
    <row r="63" spans="1:11" s="13" customFormat="1" ht="18">
      <c r="A63" s="37">
        <v>44207</v>
      </c>
      <c r="B63" s="9">
        <v>122</v>
      </c>
      <c r="C63" s="42" t="s">
        <v>38</v>
      </c>
      <c r="D63" s="10">
        <v>1001</v>
      </c>
      <c r="E63" s="11">
        <f t="shared" si="0"/>
        <v>1000</v>
      </c>
      <c r="F63" s="11">
        <f t="shared" si="1"/>
        <v>1</v>
      </c>
      <c r="G63" s="11"/>
      <c r="H63" s="11"/>
      <c r="I63" s="11">
        <v>1</v>
      </c>
      <c r="J63" s="11"/>
      <c r="K63" s="12">
        <f>VLOOKUP(C63,'金額Master'!$B$3:$C$27,2,0)*F63</f>
        <v>1010</v>
      </c>
    </row>
    <row r="64" spans="1:11" s="13" customFormat="1" ht="18">
      <c r="A64" s="37">
        <v>44207</v>
      </c>
      <c r="B64" s="9">
        <v>123</v>
      </c>
      <c r="C64" s="42" t="s">
        <v>39</v>
      </c>
      <c r="D64" s="10">
        <v>996</v>
      </c>
      <c r="E64" s="11">
        <f t="shared" si="0"/>
        <v>996</v>
      </c>
      <c r="F64" s="11">
        <f t="shared" si="1"/>
        <v>0</v>
      </c>
      <c r="G64" s="11"/>
      <c r="H64" s="11"/>
      <c r="I64" s="11"/>
      <c r="J64" s="11"/>
      <c r="K64" s="12">
        <f>VLOOKUP(C64,'金額Master'!$B$3:$C$27,2,0)*F64</f>
        <v>0</v>
      </c>
    </row>
    <row r="65" spans="1:11" s="13" customFormat="1" ht="18">
      <c r="A65" s="37">
        <v>44207</v>
      </c>
      <c r="B65" s="9">
        <v>133</v>
      </c>
      <c r="C65" s="42" t="s">
        <v>40</v>
      </c>
      <c r="D65" s="10">
        <v>1000</v>
      </c>
      <c r="E65" s="11">
        <f t="shared" si="0"/>
        <v>1000</v>
      </c>
      <c r="F65" s="11">
        <f t="shared" si="1"/>
        <v>0</v>
      </c>
      <c r="G65" s="11"/>
      <c r="H65" s="11"/>
      <c r="I65" s="11"/>
      <c r="J65" s="11"/>
      <c r="K65" s="12">
        <f>VLOOKUP(C65,'金額Master'!$B$3:$C$27,2,0)*F65</f>
        <v>0</v>
      </c>
    </row>
    <row r="66" spans="1:11" s="13" customFormat="1" ht="18">
      <c r="A66" s="37">
        <v>44207</v>
      </c>
      <c r="B66" s="9">
        <v>134</v>
      </c>
      <c r="C66" s="42" t="s">
        <v>41</v>
      </c>
      <c r="D66" s="10">
        <v>997</v>
      </c>
      <c r="E66" s="11">
        <f t="shared" si="0"/>
        <v>996</v>
      </c>
      <c r="F66" s="11">
        <f t="shared" si="1"/>
        <v>1</v>
      </c>
      <c r="G66" s="11">
        <v>1</v>
      </c>
      <c r="H66" s="11"/>
      <c r="I66" s="11"/>
      <c r="J66" s="11"/>
      <c r="K66" s="12">
        <f>VLOOKUP(C66,'金額Master'!$B$3:$C$27,2,0)*F66</f>
        <v>1013</v>
      </c>
    </row>
    <row r="67" spans="1:11" s="13" customFormat="1" ht="18">
      <c r="A67" s="37">
        <v>44207</v>
      </c>
      <c r="B67" s="9">
        <v>135</v>
      </c>
      <c r="C67" s="42" t="s">
        <v>42</v>
      </c>
      <c r="D67" s="10">
        <v>1001</v>
      </c>
      <c r="E67" s="11">
        <f t="shared" si="0"/>
        <v>999</v>
      </c>
      <c r="F67" s="11">
        <f t="shared" si="1"/>
        <v>2</v>
      </c>
      <c r="G67" s="11"/>
      <c r="H67" s="11"/>
      <c r="I67" s="11">
        <v>2</v>
      </c>
      <c r="J67" s="11"/>
      <c r="K67" s="12">
        <f>VLOOKUP(C67,'金額Master'!$B$3:$C$27,2,0)*F67</f>
        <v>2028</v>
      </c>
    </row>
    <row r="68" spans="1:11" s="13" customFormat="1" ht="18">
      <c r="A68" s="37">
        <v>44207</v>
      </c>
      <c r="B68" s="9">
        <v>136</v>
      </c>
      <c r="C68" s="42" t="s">
        <v>43</v>
      </c>
      <c r="D68" s="10">
        <v>995</v>
      </c>
      <c r="E68" s="11">
        <f aca="true" t="shared" si="2" ref="E68:E131">D68-F68</f>
        <v>995</v>
      </c>
      <c r="F68" s="11">
        <f aca="true" t="shared" si="3" ref="F68:F131">SUM(G68:J68)</f>
        <v>0</v>
      </c>
      <c r="G68" s="11"/>
      <c r="H68" s="11"/>
      <c r="I68" s="11"/>
      <c r="J68" s="11"/>
      <c r="K68" s="12">
        <f>VLOOKUP(C68,'金額Master'!$B$3:$C$27,2,0)*F68</f>
        <v>0</v>
      </c>
    </row>
    <row r="69" spans="1:11" s="13" customFormat="1" ht="18">
      <c r="A69" s="37">
        <v>44208</v>
      </c>
      <c r="B69" s="9">
        <v>146</v>
      </c>
      <c r="C69" s="42" t="s">
        <v>44</v>
      </c>
      <c r="D69" s="10">
        <v>499</v>
      </c>
      <c r="E69" s="11">
        <f t="shared" si="2"/>
        <v>497</v>
      </c>
      <c r="F69" s="11">
        <f t="shared" si="3"/>
        <v>2</v>
      </c>
      <c r="G69" s="11">
        <v>2</v>
      </c>
      <c r="H69" s="11"/>
      <c r="I69" s="11"/>
      <c r="J69" s="11"/>
      <c r="K69" s="12">
        <f>VLOOKUP(C69,'金額Master'!$B$3:$C$27,2,0)*F69</f>
        <v>2032</v>
      </c>
    </row>
    <row r="70" spans="1:11" s="13" customFormat="1" ht="18">
      <c r="A70" s="37">
        <v>44208</v>
      </c>
      <c r="B70" s="9">
        <v>147</v>
      </c>
      <c r="C70" s="42" t="s">
        <v>45</v>
      </c>
      <c r="D70" s="10">
        <v>995</v>
      </c>
      <c r="E70" s="11">
        <f t="shared" si="2"/>
        <v>990</v>
      </c>
      <c r="F70" s="11">
        <f t="shared" si="3"/>
        <v>5</v>
      </c>
      <c r="G70" s="11">
        <v>5</v>
      </c>
      <c r="H70" s="11"/>
      <c r="I70" s="11"/>
      <c r="J70" s="11"/>
      <c r="K70" s="12">
        <f>VLOOKUP(C70,'金額Master'!$B$3:$C$27,2,0)*F70</f>
        <v>5085</v>
      </c>
    </row>
    <row r="71" spans="1:11" s="13" customFormat="1" ht="18">
      <c r="A71" s="37">
        <v>44208</v>
      </c>
      <c r="B71" s="9">
        <v>148</v>
      </c>
      <c r="C71" s="42" t="s">
        <v>46</v>
      </c>
      <c r="D71" s="10">
        <v>499</v>
      </c>
      <c r="E71" s="11">
        <f t="shared" si="2"/>
        <v>499</v>
      </c>
      <c r="F71" s="11">
        <f t="shared" si="3"/>
        <v>0</v>
      </c>
      <c r="G71" s="11"/>
      <c r="H71" s="11"/>
      <c r="I71" s="11"/>
      <c r="J71" s="11"/>
      <c r="K71" s="12">
        <f>VLOOKUP(C71,'金額Master'!$B$3:$C$27,2,0)*F71</f>
        <v>0</v>
      </c>
    </row>
    <row r="72" spans="1:11" s="13" customFormat="1" ht="18">
      <c r="A72" s="37">
        <v>44208</v>
      </c>
      <c r="B72" s="9">
        <v>149</v>
      </c>
      <c r="C72" s="42" t="s">
        <v>47</v>
      </c>
      <c r="D72" s="10">
        <v>498</v>
      </c>
      <c r="E72" s="11">
        <f t="shared" si="2"/>
        <v>497</v>
      </c>
      <c r="F72" s="11">
        <f t="shared" si="3"/>
        <v>1</v>
      </c>
      <c r="G72" s="11">
        <v>1</v>
      </c>
      <c r="H72" s="11"/>
      <c r="I72" s="11"/>
      <c r="J72" s="11"/>
      <c r="K72" s="12">
        <f>VLOOKUP(C72,'金額Master'!$B$3:$C$27,2,0)*F72</f>
        <v>1019</v>
      </c>
    </row>
    <row r="73" spans="1:11" s="13" customFormat="1" ht="18">
      <c r="A73" s="37">
        <v>44208</v>
      </c>
      <c r="B73" s="9">
        <v>150</v>
      </c>
      <c r="C73" s="42" t="s">
        <v>48</v>
      </c>
      <c r="D73" s="10">
        <v>497</v>
      </c>
      <c r="E73" s="11">
        <f t="shared" si="2"/>
        <v>497</v>
      </c>
      <c r="F73" s="11">
        <f t="shared" si="3"/>
        <v>0</v>
      </c>
      <c r="G73" s="11"/>
      <c r="H73" s="11"/>
      <c r="I73" s="11"/>
      <c r="J73" s="11"/>
      <c r="K73" s="12">
        <f>VLOOKUP(C73,'金額Master'!$B$3:$C$27,2,0)*F73</f>
        <v>0</v>
      </c>
    </row>
    <row r="74" spans="1:11" s="13" customFormat="1" ht="18">
      <c r="A74" s="37">
        <v>44208</v>
      </c>
      <c r="B74" s="9">
        <v>151</v>
      </c>
      <c r="C74" s="42" t="s">
        <v>49</v>
      </c>
      <c r="D74" s="10">
        <v>501</v>
      </c>
      <c r="E74" s="11">
        <f t="shared" si="2"/>
        <v>495</v>
      </c>
      <c r="F74" s="11">
        <f t="shared" si="3"/>
        <v>6</v>
      </c>
      <c r="G74" s="11"/>
      <c r="H74" s="11"/>
      <c r="I74" s="11">
        <v>6</v>
      </c>
      <c r="J74" s="11"/>
      <c r="K74" s="12">
        <f>VLOOKUP(C74,'金額Master'!$B$3:$C$27,2,0)*F74</f>
        <v>6126</v>
      </c>
    </row>
    <row r="75" spans="1:11" s="13" customFormat="1" ht="18">
      <c r="A75" s="37">
        <v>44208</v>
      </c>
      <c r="B75" s="9">
        <v>152</v>
      </c>
      <c r="C75" s="42" t="s">
        <v>50</v>
      </c>
      <c r="D75" s="10">
        <v>499</v>
      </c>
      <c r="E75" s="11">
        <f t="shared" si="2"/>
        <v>499</v>
      </c>
      <c r="F75" s="11">
        <f t="shared" si="3"/>
        <v>0</v>
      </c>
      <c r="G75" s="11"/>
      <c r="H75" s="11"/>
      <c r="I75" s="11"/>
      <c r="J75" s="11"/>
      <c r="K75" s="12">
        <f>VLOOKUP(C75,'金額Master'!$B$3:$C$27,2,0)*F75</f>
        <v>0</v>
      </c>
    </row>
    <row r="76" spans="1:11" s="13" customFormat="1" ht="18">
      <c r="A76" s="37">
        <v>44209</v>
      </c>
      <c r="B76" s="9">
        <v>153</v>
      </c>
      <c r="C76" s="42" t="s">
        <v>47</v>
      </c>
      <c r="D76" s="10">
        <v>1000</v>
      </c>
      <c r="E76" s="11">
        <f t="shared" si="2"/>
        <v>996</v>
      </c>
      <c r="F76" s="11">
        <f t="shared" si="3"/>
        <v>4</v>
      </c>
      <c r="G76" s="11"/>
      <c r="H76" s="11"/>
      <c r="I76" s="11">
        <v>4</v>
      </c>
      <c r="J76" s="11"/>
      <c r="K76" s="12">
        <f>VLOOKUP(C76,'金額Master'!$B$3:$C$27,2,0)*F76</f>
        <v>4076</v>
      </c>
    </row>
    <row r="77" spans="1:11" s="13" customFormat="1" ht="18">
      <c r="A77" s="37">
        <v>44209</v>
      </c>
      <c r="B77" s="9">
        <v>154</v>
      </c>
      <c r="C77" s="42" t="s">
        <v>49</v>
      </c>
      <c r="D77" s="10">
        <v>999</v>
      </c>
      <c r="E77" s="11">
        <f t="shared" si="2"/>
        <v>999</v>
      </c>
      <c r="F77" s="11">
        <f t="shared" si="3"/>
        <v>0</v>
      </c>
      <c r="G77" s="11"/>
      <c r="H77" s="11"/>
      <c r="I77" s="11"/>
      <c r="J77" s="11"/>
      <c r="K77" s="12">
        <f>VLOOKUP(C77,'金額Master'!$B$3:$C$27,2,0)*F77</f>
        <v>0</v>
      </c>
    </row>
    <row r="78" spans="1:11" s="13" customFormat="1" ht="18">
      <c r="A78" s="37">
        <v>44209</v>
      </c>
      <c r="B78" s="9">
        <v>155</v>
      </c>
      <c r="C78" s="42" t="s">
        <v>28</v>
      </c>
      <c r="D78" s="10">
        <v>997</v>
      </c>
      <c r="E78" s="11">
        <f t="shared" si="2"/>
        <v>997</v>
      </c>
      <c r="F78" s="11">
        <f t="shared" si="3"/>
        <v>0</v>
      </c>
      <c r="G78" s="11"/>
      <c r="H78" s="11"/>
      <c r="I78" s="11"/>
      <c r="J78" s="11"/>
      <c r="K78" s="12">
        <f>VLOOKUP(C78,'金額Master'!$B$3:$C$27,2,0)*F78</f>
        <v>0</v>
      </c>
    </row>
    <row r="79" spans="1:11" s="13" customFormat="1" ht="18">
      <c r="A79" s="37">
        <v>44209</v>
      </c>
      <c r="B79" s="9">
        <v>156</v>
      </c>
      <c r="C79" s="42" t="s">
        <v>29</v>
      </c>
      <c r="D79" s="10">
        <v>995</v>
      </c>
      <c r="E79" s="11">
        <f t="shared" si="2"/>
        <v>995</v>
      </c>
      <c r="F79" s="11">
        <f t="shared" si="3"/>
        <v>0</v>
      </c>
      <c r="G79" s="11"/>
      <c r="H79" s="11"/>
      <c r="I79" s="11"/>
      <c r="J79" s="11"/>
      <c r="K79" s="12">
        <f>VLOOKUP(C79,'金額Master'!$B$3:$C$27,2,0)*F79</f>
        <v>0</v>
      </c>
    </row>
    <row r="80" spans="1:11" s="13" customFormat="1" ht="18">
      <c r="A80" s="37">
        <v>44209</v>
      </c>
      <c r="B80" s="9">
        <v>157</v>
      </c>
      <c r="C80" s="42" t="s">
        <v>30</v>
      </c>
      <c r="D80" s="10">
        <v>995</v>
      </c>
      <c r="E80" s="11">
        <f t="shared" si="2"/>
        <v>994</v>
      </c>
      <c r="F80" s="11">
        <f t="shared" si="3"/>
        <v>1</v>
      </c>
      <c r="G80" s="11">
        <v>1</v>
      </c>
      <c r="H80" s="11"/>
      <c r="I80" s="11"/>
      <c r="J80" s="11"/>
      <c r="K80" s="12">
        <f>VLOOKUP(C80,'金額Master'!$B$3:$C$27,2,0)*F80</f>
        <v>1002</v>
      </c>
    </row>
    <row r="81" spans="1:11" s="13" customFormat="1" ht="18">
      <c r="A81" s="37">
        <v>44209</v>
      </c>
      <c r="B81" s="9">
        <v>164</v>
      </c>
      <c r="C81" s="42" t="s">
        <v>31</v>
      </c>
      <c r="D81" s="10">
        <v>1000</v>
      </c>
      <c r="E81" s="11">
        <f t="shared" si="2"/>
        <v>998</v>
      </c>
      <c r="F81" s="11">
        <f t="shared" si="3"/>
        <v>2</v>
      </c>
      <c r="G81" s="11">
        <v>2</v>
      </c>
      <c r="H81" s="11"/>
      <c r="I81" s="11"/>
      <c r="J81" s="11"/>
      <c r="K81" s="12">
        <f>VLOOKUP(C81,'金額Master'!$B$3:$C$27,2,0)*F81</f>
        <v>2006</v>
      </c>
    </row>
    <row r="82" spans="1:11" s="13" customFormat="1" ht="18">
      <c r="A82" s="37">
        <v>44209</v>
      </c>
      <c r="B82" s="9">
        <v>165</v>
      </c>
      <c r="C82" s="42" t="s">
        <v>32</v>
      </c>
      <c r="D82" s="10">
        <v>1000</v>
      </c>
      <c r="E82" s="11">
        <f t="shared" si="2"/>
        <v>1000</v>
      </c>
      <c r="F82" s="11">
        <f t="shared" si="3"/>
        <v>0</v>
      </c>
      <c r="G82" s="11"/>
      <c r="H82" s="11"/>
      <c r="I82" s="11"/>
      <c r="J82" s="11"/>
      <c r="K82" s="12">
        <f>VLOOKUP(C82,'金額Master'!$B$3:$C$27,2,0)*F82</f>
        <v>0</v>
      </c>
    </row>
    <row r="83" spans="1:11" s="13" customFormat="1" ht="18">
      <c r="A83" s="37">
        <v>44209</v>
      </c>
      <c r="B83" s="9">
        <v>166</v>
      </c>
      <c r="C83" s="42" t="s">
        <v>33</v>
      </c>
      <c r="D83" s="10">
        <v>499</v>
      </c>
      <c r="E83" s="11">
        <f t="shared" si="2"/>
        <v>493</v>
      </c>
      <c r="F83" s="11">
        <f t="shared" si="3"/>
        <v>6</v>
      </c>
      <c r="G83" s="11"/>
      <c r="H83" s="11"/>
      <c r="I83" s="11">
        <v>6</v>
      </c>
      <c r="J83" s="11"/>
      <c r="K83" s="12">
        <f>VLOOKUP(C83,'金額Master'!$B$3:$C$27,2,0)*F83</f>
        <v>6030</v>
      </c>
    </row>
    <row r="84" spans="1:11" s="13" customFormat="1" ht="18" customHeight="1">
      <c r="A84" s="37">
        <v>44210</v>
      </c>
      <c r="B84" s="9">
        <v>179</v>
      </c>
      <c r="C84" s="42" t="s">
        <v>34</v>
      </c>
      <c r="D84" s="10">
        <v>995</v>
      </c>
      <c r="E84" s="11">
        <f t="shared" si="2"/>
        <v>995</v>
      </c>
      <c r="F84" s="11">
        <f t="shared" si="3"/>
        <v>0</v>
      </c>
      <c r="G84" s="11"/>
      <c r="H84" s="11"/>
      <c r="I84" s="11"/>
      <c r="J84" s="11"/>
      <c r="K84" s="12">
        <f>VLOOKUP(C84,'金額Master'!$B$3:$C$27,2,0)*F84</f>
        <v>0</v>
      </c>
    </row>
    <row r="85" spans="1:11" s="13" customFormat="1" ht="18" customHeight="1">
      <c r="A85" s="37">
        <v>44210</v>
      </c>
      <c r="B85" s="9">
        <v>180</v>
      </c>
      <c r="C85" s="42" t="s">
        <v>35</v>
      </c>
      <c r="D85" s="10">
        <v>999</v>
      </c>
      <c r="E85" s="11">
        <f t="shared" si="2"/>
        <v>999</v>
      </c>
      <c r="F85" s="11">
        <f t="shared" si="3"/>
        <v>0</v>
      </c>
      <c r="G85" s="11"/>
      <c r="H85" s="11"/>
      <c r="I85" s="11"/>
      <c r="J85" s="11"/>
      <c r="K85" s="12">
        <f>VLOOKUP(C85,'金額Master'!$B$3:$C$27,2,0)*F85</f>
        <v>0</v>
      </c>
    </row>
    <row r="86" spans="1:11" s="13" customFormat="1" ht="18" customHeight="1">
      <c r="A86" s="37">
        <v>44210</v>
      </c>
      <c r="B86" s="9">
        <v>181</v>
      </c>
      <c r="C86" s="42" t="s">
        <v>36</v>
      </c>
      <c r="D86" s="10">
        <v>998</v>
      </c>
      <c r="E86" s="11">
        <f t="shared" si="2"/>
        <v>998</v>
      </c>
      <c r="F86" s="11">
        <f t="shared" si="3"/>
        <v>0</v>
      </c>
      <c r="G86" s="11"/>
      <c r="H86" s="11"/>
      <c r="I86" s="11"/>
      <c r="J86" s="11"/>
      <c r="K86" s="12">
        <f>VLOOKUP(C86,'金額Master'!$B$3:$C$27,2,0)*F86</f>
        <v>0</v>
      </c>
    </row>
    <row r="87" spans="1:11" s="13" customFormat="1" ht="18" customHeight="1">
      <c r="A87" s="37">
        <v>44210</v>
      </c>
      <c r="B87" s="9">
        <v>182</v>
      </c>
      <c r="C87" s="42" t="s">
        <v>37</v>
      </c>
      <c r="D87" s="10">
        <v>1006</v>
      </c>
      <c r="E87" s="11">
        <f t="shared" si="2"/>
        <v>999</v>
      </c>
      <c r="F87" s="11">
        <f t="shared" si="3"/>
        <v>7</v>
      </c>
      <c r="G87" s="11"/>
      <c r="H87" s="11"/>
      <c r="I87" s="11">
        <v>7</v>
      </c>
      <c r="J87" s="11"/>
      <c r="K87" s="12">
        <f>VLOOKUP(C87,'金額Master'!$B$3:$C$27,2,0)*F87</f>
        <v>7063</v>
      </c>
    </row>
    <row r="88" spans="1:11" s="13" customFormat="1" ht="18" customHeight="1">
      <c r="A88" s="37">
        <v>44211</v>
      </c>
      <c r="B88" s="9">
        <v>183</v>
      </c>
      <c r="C88" s="42" t="s">
        <v>38</v>
      </c>
      <c r="D88" s="10">
        <v>998</v>
      </c>
      <c r="E88" s="11">
        <f t="shared" si="2"/>
        <v>998</v>
      </c>
      <c r="F88" s="11">
        <f t="shared" si="3"/>
        <v>0</v>
      </c>
      <c r="G88" s="11"/>
      <c r="H88" s="11"/>
      <c r="I88" s="11"/>
      <c r="J88" s="11"/>
      <c r="K88" s="12">
        <f>VLOOKUP(C88,'金額Master'!$B$3:$C$27,2,0)*F88</f>
        <v>0</v>
      </c>
    </row>
    <row r="89" spans="1:11" s="13" customFormat="1" ht="18">
      <c r="A89" s="37">
        <v>44211</v>
      </c>
      <c r="B89" s="9">
        <v>196</v>
      </c>
      <c r="C89" s="42" t="s">
        <v>39</v>
      </c>
      <c r="D89" s="10">
        <v>973</v>
      </c>
      <c r="E89" s="11">
        <f t="shared" si="2"/>
        <v>973</v>
      </c>
      <c r="F89" s="11">
        <f t="shared" si="3"/>
        <v>0</v>
      </c>
      <c r="G89" s="11"/>
      <c r="H89" s="11"/>
      <c r="I89" s="11"/>
      <c r="J89" s="11"/>
      <c r="K89" s="12">
        <f>VLOOKUP(C89,'金額Master'!$B$3:$C$27,2,0)*F89</f>
        <v>0</v>
      </c>
    </row>
    <row r="90" spans="1:11" s="13" customFormat="1" ht="18">
      <c r="A90" s="37">
        <v>44211</v>
      </c>
      <c r="B90" s="9">
        <v>197</v>
      </c>
      <c r="C90" s="42" t="s">
        <v>40</v>
      </c>
      <c r="D90" s="10">
        <v>50</v>
      </c>
      <c r="E90" s="11">
        <f t="shared" si="2"/>
        <v>50</v>
      </c>
      <c r="F90" s="11">
        <f t="shared" si="3"/>
        <v>0</v>
      </c>
      <c r="G90" s="11"/>
      <c r="H90" s="11"/>
      <c r="I90" s="11"/>
      <c r="J90" s="11"/>
      <c r="K90" s="12">
        <f>VLOOKUP(C90,'金額Master'!$B$3:$C$27,2,0)*F90</f>
        <v>0</v>
      </c>
    </row>
    <row r="91" spans="1:11" s="13" customFormat="1" ht="18">
      <c r="A91" s="37">
        <v>44211</v>
      </c>
      <c r="B91" s="9">
        <v>198</v>
      </c>
      <c r="C91" s="42" t="s">
        <v>41</v>
      </c>
      <c r="D91" s="10">
        <v>1002</v>
      </c>
      <c r="E91" s="11">
        <f t="shared" si="2"/>
        <v>992</v>
      </c>
      <c r="F91" s="11">
        <f t="shared" si="3"/>
        <v>10</v>
      </c>
      <c r="G91" s="11"/>
      <c r="H91" s="11"/>
      <c r="I91" s="11">
        <v>10</v>
      </c>
      <c r="J91" s="11"/>
      <c r="K91" s="12">
        <f>VLOOKUP(C91,'金額Master'!$B$3:$C$27,2,0)*F91</f>
        <v>10130</v>
      </c>
    </row>
    <row r="92" spans="1:11" s="13" customFormat="1" ht="18">
      <c r="A92" s="37">
        <v>44211</v>
      </c>
      <c r="B92" s="9">
        <v>199</v>
      </c>
      <c r="C92" s="42" t="s">
        <v>42</v>
      </c>
      <c r="D92" s="10">
        <v>995</v>
      </c>
      <c r="E92" s="11">
        <f t="shared" si="2"/>
        <v>995</v>
      </c>
      <c r="F92" s="11">
        <f t="shared" si="3"/>
        <v>0</v>
      </c>
      <c r="G92" s="11"/>
      <c r="H92" s="11"/>
      <c r="I92" s="11"/>
      <c r="J92" s="11"/>
      <c r="K92" s="12">
        <f>VLOOKUP(C92,'金額Master'!$B$3:$C$27,2,0)*F92</f>
        <v>0</v>
      </c>
    </row>
    <row r="93" spans="1:11" s="13" customFormat="1" ht="18">
      <c r="A93" s="37">
        <v>44211</v>
      </c>
      <c r="B93" s="9">
        <v>200</v>
      </c>
      <c r="C93" s="42" t="s">
        <v>43</v>
      </c>
      <c r="D93" s="10">
        <v>1004</v>
      </c>
      <c r="E93" s="11">
        <f t="shared" si="2"/>
        <v>999</v>
      </c>
      <c r="F93" s="11">
        <f t="shared" si="3"/>
        <v>5</v>
      </c>
      <c r="G93" s="11"/>
      <c r="H93" s="11"/>
      <c r="I93" s="11">
        <v>5</v>
      </c>
      <c r="J93" s="11"/>
      <c r="K93" s="12">
        <f>VLOOKUP(C93,'金額Master'!$B$3:$C$27,2,0)*F93</f>
        <v>5075</v>
      </c>
    </row>
    <row r="94" spans="1:11" s="13" customFormat="1" ht="18">
      <c r="A94" s="37">
        <v>44211</v>
      </c>
      <c r="B94" s="9">
        <v>201</v>
      </c>
      <c r="C94" s="42" t="s">
        <v>44</v>
      </c>
      <c r="D94" s="10">
        <v>998</v>
      </c>
      <c r="E94" s="11">
        <f t="shared" si="2"/>
        <v>998</v>
      </c>
      <c r="F94" s="11">
        <f t="shared" si="3"/>
        <v>0</v>
      </c>
      <c r="G94" s="11"/>
      <c r="H94" s="11"/>
      <c r="I94" s="11"/>
      <c r="J94" s="11"/>
      <c r="K94" s="12">
        <f>VLOOKUP(C94,'金額Master'!$B$3:$C$27,2,0)*F94</f>
        <v>0</v>
      </c>
    </row>
    <row r="95" spans="1:11" s="13" customFormat="1" ht="18">
      <c r="A95" s="37">
        <v>44211</v>
      </c>
      <c r="B95" s="9">
        <v>202</v>
      </c>
      <c r="C95" s="42" t="s">
        <v>45</v>
      </c>
      <c r="D95" s="10">
        <v>599</v>
      </c>
      <c r="E95" s="11">
        <f t="shared" si="2"/>
        <v>599</v>
      </c>
      <c r="F95" s="11">
        <f t="shared" si="3"/>
        <v>0</v>
      </c>
      <c r="G95" s="11"/>
      <c r="H95" s="11"/>
      <c r="I95" s="11"/>
      <c r="J95" s="11"/>
      <c r="K95" s="12">
        <f>VLOOKUP(C95,'金額Master'!$B$3:$C$27,2,0)*F95</f>
        <v>0</v>
      </c>
    </row>
    <row r="96" spans="1:11" s="13" customFormat="1" ht="18">
      <c r="A96" s="37">
        <v>44211</v>
      </c>
      <c r="B96" s="9">
        <v>203</v>
      </c>
      <c r="C96" s="42" t="s">
        <v>46</v>
      </c>
      <c r="D96" s="10">
        <v>499</v>
      </c>
      <c r="E96" s="11">
        <f t="shared" si="2"/>
        <v>499</v>
      </c>
      <c r="F96" s="11">
        <f t="shared" si="3"/>
        <v>0</v>
      </c>
      <c r="G96" s="11"/>
      <c r="H96" s="11"/>
      <c r="I96" s="11"/>
      <c r="J96" s="11"/>
      <c r="K96" s="12">
        <f>VLOOKUP(C96,'金額Master'!$B$3:$C$27,2,0)*F96</f>
        <v>0</v>
      </c>
    </row>
    <row r="97" spans="1:11" s="13" customFormat="1" ht="18">
      <c r="A97" s="37">
        <v>44212</v>
      </c>
      <c r="B97" s="9">
        <v>209</v>
      </c>
      <c r="C97" s="42" t="s">
        <v>47</v>
      </c>
      <c r="D97" s="10">
        <v>1005</v>
      </c>
      <c r="E97" s="11">
        <f t="shared" si="2"/>
        <v>999</v>
      </c>
      <c r="F97" s="11">
        <f t="shared" si="3"/>
        <v>6</v>
      </c>
      <c r="G97" s="11"/>
      <c r="H97" s="11"/>
      <c r="I97" s="11">
        <v>6</v>
      </c>
      <c r="J97" s="11"/>
      <c r="K97" s="12">
        <f>VLOOKUP(C97,'金額Master'!$B$3:$C$27,2,0)*F97</f>
        <v>6114</v>
      </c>
    </row>
    <row r="98" spans="1:11" s="13" customFormat="1" ht="18">
      <c r="A98" s="37">
        <v>44212</v>
      </c>
      <c r="B98" s="9">
        <v>210</v>
      </c>
      <c r="C98" s="42" t="s">
        <v>48</v>
      </c>
      <c r="D98" s="10">
        <v>998</v>
      </c>
      <c r="E98" s="11">
        <f t="shared" si="2"/>
        <v>998</v>
      </c>
      <c r="F98" s="11">
        <f t="shared" si="3"/>
        <v>0</v>
      </c>
      <c r="G98" s="11"/>
      <c r="H98" s="11"/>
      <c r="I98" s="11"/>
      <c r="J98" s="11"/>
      <c r="K98" s="12">
        <f>VLOOKUP(C98,'金額Master'!$B$3:$C$27,2,0)*F98</f>
        <v>0</v>
      </c>
    </row>
    <row r="99" spans="1:11" s="13" customFormat="1" ht="18">
      <c r="A99" s="37">
        <v>44213</v>
      </c>
      <c r="B99" s="9">
        <v>222</v>
      </c>
      <c r="C99" s="42" t="s">
        <v>49</v>
      </c>
      <c r="D99" s="10">
        <v>499</v>
      </c>
      <c r="E99" s="11">
        <f t="shared" si="2"/>
        <v>499</v>
      </c>
      <c r="F99" s="11">
        <f t="shared" si="3"/>
        <v>0</v>
      </c>
      <c r="G99" s="11"/>
      <c r="H99" s="11"/>
      <c r="I99" s="11"/>
      <c r="J99" s="11"/>
      <c r="K99" s="12">
        <f>VLOOKUP(C99,'金額Master'!$B$3:$C$27,2,0)*F99</f>
        <v>0</v>
      </c>
    </row>
    <row r="100" spans="1:11" s="13" customFormat="1" ht="18">
      <c r="A100" s="37">
        <v>44213</v>
      </c>
      <c r="B100" s="9">
        <v>223</v>
      </c>
      <c r="C100" s="42" t="s">
        <v>50</v>
      </c>
      <c r="D100" s="10">
        <v>507</v>
      </c>
      <c r="E100" s="11">
        <f t="shared" si="2"/>
        <v>500</v>
      </c>
      <c r="F100" s="11">
        <f t="shared" si="3"/>
        <v>7</v>
      </c>
      <c r="G100" s="11"/>
      <c r="H100" s="11"/>
      <c r="I100" s="11">
        <v>7</v>
      </c>
      <c r="J100" s="11"/>
      <c r="K100" s="12">
        <f>VLOOKUP(C100,'金額Master'!$B$3:$C$27,2,0)*F100</f>
        <v>7154</v>
      </c>
    </row>
    <row r="101" spans="1:11" s="13" customFormat="1" ht="18">
      <c r="A101" s="37">
        <v>44214</v>
      </c>
      <c r="B101" s="9">
        <v>224</v>
      </c>
      <c r="C101" s="42" t="s">
        <v>47</v>
      </c>
      <c r="D101" s="10">
        <v>499</v>
      </c>
      <c r="E101" s="11">
        <f t="shared" si="2"/>
        <v>499</v>
      </c>
      <c r="F101" s="11">
        <f t="shared" si="3"/>
        <v>0</v>
      </c>
      <c r="G101" s="11"/>
      <c r="H101" s="11"/>
      <c r="I101" s="11"/>
      <c r="J101" s="11"/>
      <c r="K101" s="12">
        <f>VLOOKUP(C101,'金額Master'!$B$3:$C$27,2,0)*F101</f>
        <v>0</v>
      </c>
    </row>
    <row r="102" spans="1:11" s="13" customFormat="1" ht="18">
      <c r="A102" s="37">
        <v>44214</v>
      </c>
      <c r="B102" s="9">
        <v>225</v>
      </c>
      <c r="C102" s="42" t="s">
        <v>49</v>
      </c>
      <c r="D102" s="10">
        <v>505</v>
      </c>
      <c r="E102" s="11">
        <f t="shared" si="2"/>
        <v>497</v>
      </c>
      <c r="F102" s="11">
        <f t="shared" si="3"/>
        <v>8</v>
      </c>
      <c r="G102" s="11"/>
      <c r="H102" s="11"/>
      <c r="I102" s="11">
        <v>8</v>
      </c>
      <c r="J102" s="11"/>
      <c r="K102" s="12">
        <f>VLOOKUP(C102,'金額Master'!$B$3:$C$27,2,0)*F102</f>
        <v>8168</v>
      </c>
    </row>
    <row r="103" spans="1:11" s="13" customFormat="1" ht="18">
      <c r="A103" s="37">
        <v>44215</v>
      </c>
      <c r="B103" s="9">
        <v>244</v>
      </c>
      <c r="C103" s="42" t="s">
        <v>28</v>
      </c>
      <c r="D103" s="10">
        <v>995</v>
      </c>
      <c r="E103" s="11">
        <f t="shared" si="2"/>
        <v>995</v>
      </c>
      <c r="F103" s="11">
        <f t="shared" si="3"/>
        <v>0</v>
      </c>
      <c r="G103" s="11"/>
      <c r="H103" s="11"/>
      <c r="I103" s="11"/>
      <c r="J103" s="11"/>
      <c r="K103" s="12">
        <f>VLOOKUP(C103,'金額Master'!$B$3:$C$27,2,0)*F103</f>
        <v>0</v>
      </c>
    </row>
    <row r="104" spans="1:11" s="13" customFormat="1" ht="18">
      <c r="A104" s="37">
        <v>44215</v>
      </c>
      <c r="B104" s="9">
        <v>245</v>
      </c>
      <c r="C104" s="42" t="s">
        <v>29</v>
      </c>
      <c r="D104" s="10">
        <v>1000</v>
      </c>
      <c r="E104" s="11">
        <f t="shared" si="2"/>
        <v>999</v>
      </c>
      <c r="F104" s="11">
        <f t="shared" si="3"/>
        <v>1</v>
      </c>
      <c r="G104" s="11">
        <v>1</v>
      </c>
      <c r="H104" s="11"/>
      <c r="I104" s="11"/>
      <c r="J104" s="11"/>
      <c r="K104" s="12">
        <f>VLOOKUP(C104,'金額Master'!$B$3:$C$27,2,0)*F104</f>
        <v>1001</v>
      </c>
    </row>
    <row r="105" spans="1:11" s="13" customFormat="1" ht="18">
      <c r="A105" s="37">
        <v>44215</v>
      </c>
      <c r="B105" s="9">
        <v>246</v>
      </c>
      <c r="C105" s="42" t="s">
        <v>30</v>
      </c>
      <c r="D105" s="10">
        <v>998</v>
      </c>
      <c r="E105" s="11">
        <f t="shared" si="2"/>
        <v>998</v>
      </c>
      <c r="F105" s="11">
        <f t="shared" si="3"/>
        <v>0</v>
      </c>
      <c r="G105" s="11"/>
      <c r="H105" s="11"/>
      <c r="I105" s="11"/>
      <c r="J105" s="11"/>
      <c r="K105" s="12">
        <f>VLOOKUP(C105,'金額Master'!$B$3:$C$27,2,0)*F105</f>
        <v>0</v>
      </c>
    </row>
    <row r="106" spans="1:11" s="13" customFormat="1" ht="18">
      <c r="A106" s="37">
        <v>44215</v>
      </c>
      <c r="B106" s="9">
        <v>247</v>
      </c>
      <c r="C106" s="42" t="s">
        <v>31</v>
      </c>
      <c r="D106" s="10">
        <v>997</v>
      </c>
      <c r="E106" s="11">
        <f t="shared" si="2"/>
        <v>997</v>
      </c>
      <c r="F106" s="11">
        <f t="shared" si="3"/>
        <v>0</v>
      </c>
      <c r="G106" s="11"/>
      <c r="H106" s="11"/>
      <c r="I106" s="11"/>
      <c r="J106" s="11"/>
      <c r="K106" s="12">
        <f>VLOOKUP(C106,'金額Master'!$B$3:$C$27,2,0)*F106</f>
        <v>0</v>
      </c>
    </row>
    <row r="107" spans="1:11" s="13" customFormat="1" ht="18">
      <c r="A107" s="37">
        <v>44215</v>
      </c>
      <c r="B107" s="9">
        <v>248</v>
      </c>
      <c r="C107" s="42" t="s">
        <v>32</v>
      </c>
      <c r="D107" s="10">
        <v>1009</v>
      </c>
      <c r="E107" s="11">
        <f t="shared" si="2"/>
        <v>1000</v>
      </c>
      <c r="F107" s="11">
        <f t="shared" si="3"/>
        <v>9</v>
      </c>
      <c r="G107" s="11"/>
      <c r="H107" s="11"/>
      <c r="I107" s="11">
        <v>9</v>
      </c>
      <c r="J107" s="11"/>
      <c r="K107" s="12">
        <f>VLOOKUP(C107,'金額Master'!$B$3:$C$27,2,0)*F107</f>
        <v>9036</v>
      </c>
    </row>
    <row r="108" spans="1:11" s="13" customFormat="1" ht="18">
      <c r="A108" s="37">
        <v>44216</v>
      </c>
      <c r="B108" s="9">
        <v>256</v>
      </c>
      <c r="C108" s="42" t="s">
        <v>33</v>
      </c>
      <c r="D108" s="10">
        <v>500</v>
      </c>
      <c r="E108" s="11">
        <f t="shared" si="2"/>
        <v>500</v>
      </c>
      <c r="F108" s="11">
        <f t="shared" si="3"/>
        <v>0</v>
      </c>
      <c r="G108" s="11"/>
      <c r="H108" s="11"/>
      <c r="I108" s="11"/>
      <c r="J108" s="11"/>
      <c r="K108" s="12">
        <f>VLOOKUP(C108,'金額Master'!$B$3:$C$27,2,0)*F108</f>
        <v>0</v>
      </c>
    </row>
    <row r="109" spans="1:11" s="13" customFormat="1" ht="18">
      <c r="A109" s="37">
        <v>44216</v>
      </c>
      <c r="B109" s="9">
        <v>257</v>
      </c>
      <c r="C109" s="42" t="s">
        <v>34</v>
      </c>
      <c r="D109" s="10">
        <v>500</v>
      </c>
      <c r="E109" s="11">
        <f t="shared" si="2"/>
        <v>500</v>
      </c>
      <c r="F109" s="11">
        <f t="shared" si="3"/>
        <v>0</v>
      </c>
      <c r="G109" s="11"/>
      <c r="H109" s="11"/>
      <c r="I109" s="11"/>
      <c r="J109" s="11"/>
      <c r="K109" s="12">
        <f>VLOOKUP(C109,'金額Master'!$B$3:$C$27,2,0)*F109</f>
        <v>0</v>
      </c>
    </row>
    <row r="110" spans="1:11" s="13" customFormat="1" ht="18">
      <c r="A110" s="37">
        <v>44218</v>
      </c>
      <c r="B110" s="9">
        <v>307</v>
      </c>
      <c r="C110" s="42" t="s">
        <v>35</v>
      </c>
      <c r="D110" s="10">
        <v>492</v>
      </c>
      <c r="E110" s="11">
        <f t="shared" si="2"/>
        <v>491</v>
      </c>
      <c r="F110" s="11">
        <f t="shared" si="3"/>
        <v>1</v>
      </c>
      <c r="G110" s="11">
        <v>1</v>
      </c>
      <c r="H110" s="11"/>
      <c r="I110" s="11"/>
      <c r="J110" s="11"/>
      <c r="K110" s="12">
        <f>VLOOKUP(C110,'金額Master'!$B$3:$C$27,2,0)*F110</f>
        <v>1007</v>
      </c>
    </row>
    <row r="111" spans="1:11" s="13" customFormat="1" ht="18">
      <c r="A111" s="37">
        <v>44218</v>
      </c>
      <c r="B111" s="9">
        <v>308</v>
      </c>
      <c r="C111" s="42" t="s">
        <v>36</v>
      </c>
      <c r="D111" s="10">
        <v>998</v>
      </c>
      <c r="E111" s="11">
        <f t="shared" si="2"/>
        <v>998</v>
      </c>
      <c r="F111" s="11">
        <f t="shared" si="3"/>
        <v>0</v>
      </c>
      <c r="G111" s="11"/>
      <c r="H111" s="11"/>
      <c r="I111" s="11"/>
      <c r="J111" s="11"/>
      <c r="K111" s="12">
        <f>VLOOKUP(C111,'金額Master'!$B$3:$C$27,2,0)*F111</f>
        <v>0</v>
      </c>
    </row>
    <row r="112" spans="1:11" s="13" customFormat="1" ht="18">
      <c r="A112" s="37">
        <v>44218</v>
      </c>
      <c r="B112" s="9">
        <v>312</v>
      </c>
      <c r="C112" s="42" t="s">
        <v>37</v>
      </c>
      <c r="D112" s="10">
        <v>998</v>
      </c>
      <c r="E112" s="11">
        <f t="shared" si="2"/>
        <v>998</v>
      </c>
      <c r="F112" s="11">
        <f t="shared" si="3"/>
        <v>0</v>
      </c>
      <c r="G112" s="11"/>
      <c r="H112" s="11"/>
      <c r="I112" s="11"/>
      <c r="J112" s="11"/>
      <c r="K112" s="12">
        <f>VLOOKUP(C112,'金額Master'!$B$3:$C$27,2,0)*F112</f>
        <v>0</v>
      </c>
    </row>
    <row r="113" spans="1:11" s="13" customFormat="1" ht="18">
      <c r="A113" s="37">
        <v>44218</v>
      </c>
      <c r="B113" s="9">
        <v>313</v>
      </c>
      <c r="C113" s="42" t="s">
        <v>38</v>
      </c>
      <c r="D113" s="10">
        <v>996</v>
      </c>
      <c r="E113" s="11">
        <f t="shared" si="2"/>
        <v>996</v>
      </c>
      <c r="F113" s="11">
        <f t="shared" si="3"/>
        <v>0</v>
      </c>
      <c r="G113" s="11"/>
      <c r="H113" s="11"/>
      <c r="I113" s="11"/>
      <c r="J113" s="11"/>
      <c r="K113" s="12">
        <f>VLOOKUP(C113,'金額Master'!$B$3:$C$27,2,0)*F113</f>
        <v>0</v>
      </c>
    </row>
    <row r="114" spans="1:11" s="13" customFormat="1" ht="18">
      <c r="A114" s="37">
        <v>44218</v>
      </c>
      <c r="B114" s="9">
        <v>314</v>
      </c>
      <c r="C114" s="42" t="s">
        <v>39</v>
      </c>
      <c r="D114" s="10">
        <v>504</v>
      </c>
      <c r="E114" s="11">
        <f t="shared" si="2"/>
        <v>499</v>
      </c>
      <c r="F114" s="11">
        <f t="shared" si="3"/>
        <v>5</v>
      </c>
      <c r="G114" s="11"/>
      <c r="H114" s="11"/>
      <c r="I114" s="11">
        <v>5</v>
      </c>
      <c r="J114" s="11"/>
      <c r="K114" s="12">
        <f>VLOOKUP(C114,'金額Master'!$B$3:$C$27,2,0)*F114</f>
        <v>5055</v>
      </c>
    </row>
    <row r="115" spans="1:11" s="13" customFormat="1" ht="18">
      <c r="A115" s="37">
        <v>44219</v>
      </c>
      <c r="B115" s="9">
        <v>315</v>
      </c>
      <c r="C115" s="42" t="s">
        <v>40</v>
      </c>
      <c r="D115" s="10">
        <v>496</v>
      </c>
      <c r="E115" s="11">
        <f t="shared" si="2"/>
        <v>496</v>
      </c>
      <c r="F115" s="11">
        <f t="shared" si="3"/>
        <v>0</v>
      </c>
      <c r="G115" s="11"/>
      <c r="H115" s="11"/>
      <c r="I115" s="11"/>
      <c r="J115" s="11"/>
      <c r="K115" s="12">
        <f>VLOOKUP(C115,'金額Master'!$B$3:$C$27,2,0)*F115</f>
        <v>0</v>
      </c>
    </row>
    <row r="116" spans="1:11" s="13" customFormat="1" ht="18">
      <c r="A116" s="37">
        <v>44219</v>
      </c>
      <c r="B116" s="9">
        <v>331</v>
      </c>
      <c r="C116" s="42" t="s">
        <v>41</v>
      </c>
      <c r="D116" s="10">
        <v>505</v>
      </c>
      <c r="E116" s="11">
        <f t="shared" si="2"/>
        <v>500</v>
      </c>
      <c r="F116" s="11">
        <f t="shared" si="3"/>
        <v>5</v>
      </c>
      <c r="G116" s="11"/>
      <c r="H116" s="11"/>
      <c r="I116" s="11">
        <v>5</v>
      </c>
      <c r="J116" s="11"/>
      <c r="K116" s="12">
        <f>VLOOKUP(C116,'金額Master'!$B$3:$C$27,2,0)*F116</f>
        <v>5065</v>
      </c>
    </row>
    <row r="117" spans="1:11" s="13" customFormat="1" ht="18">
      <c r="A117" s="37">
        <v>44219</v>
      </c>
      <c r="B117" s="9">
        <v>332</v>
      </c>
      <c r="C117" s="42" t="s">
        <v>42</v>
      </c>
      <c r="D117" s="10">
        <v>497</v>
      </c>
      <c r="E117" s="11">
        <f t="shared" si="2"/>
        <v>497</v>
      </c>
      <c r="F117" s="11">
        <f t="shared" si="3"/>
        <v>0</v>
      </c>
      <c r="G117" s="12"/>
      <c r="H117" s="11"/>
      <c r="I117" s="11"/>
      <c r="J117" s="11"/>
      <c r="K117" s="12">
        <f>VLOOKUP(C117,'金額Master'!$B$3:$C$27,2,0)*F117</f>
        <v>0</v>
      </c>
    </row>
    <row r="118" spans="1:11" s="13" customFormat="1" ht="18">
      <c r="A118" s="37">
        <v>44219</v>
      </c>
      <c r="B118" s="9">
        <v>333</v>
      </c>
      <c r="C118" s="42" t="s">
        <v>43</v>
      </c>
      <c r="D118" s="10">
        <v>505</v>
      </c>
      <c r="E118" s="11">
        <f t="shared" si="2"/>
        <v>499</v>
      </c>
      <c r="F118" s="11">
        <f t="shared" si="3"/>
        <v>6</v>
      </c>
      <c r="G118" s="11"/>
      <c r="H118" s="11"/>
      <c r="I118" s="11">
        <v>6</v>
      </c>
      <c r="J118" s="11"/>
      <c r="K118" s="12">
        <f>VLOOKUP(C118,'金額Master'!$B$3:$C$27,2,0)*F118</f>
        <v>6090</v>
      </c>
    </row>
    <row r="119" spans="1:11" s="13" customFormat="1" ht="18">
      <c r="A119" s="37">
        <v>44219</v>
      </c>
      <c r="B119" s="9">
        <v>334</v>
      </c>
      <c r="C119" s="42" t="s">
        <v>44</v>
      </c>
      <c r="D119" s="10">
        <v>500</v>
      </c>
      <c r="E119" s="11">
        <f t="shared" si="2"/>
        <v>500</v>
      </c>
      <c r="F119" s="11">
        <f t="shared" si="3"/>
        <v>0</v>
      </c>
      <c r="G119" s="11"/>
      <c r="H119" s="11"/>
      <c r="I119" s="11"/>
      <c r="J119" s="11"/>
      <c r="K119" s="12">
        <f>VLOOKUP(C119,'金額Master'!$B$3:$C$27,2,0)*F119</f>
        <v>0</v>
      </c>
    </row>
    <row r="120" spans="1:11" s="13" customFormat="1" ht="18">
      <c r="A120" s="37">
        <v>44219</v>
      </c>
      <c r="B120" s="9">
        <v>335</v>
      </c>
      <c r="C120" s="42" t="s">
        <v>45</v>
      </c>
      <c r="D120" s="10">
        <v>496</v>
      </c>
      <c r="E120" s="11">
        <f t="shared" si="2"/>
        <v>493</v>
      </c>
      <c r="F120" s="11">
        <f t="shared" si="3"/>
        <v>3</v>
      </c>
      <c r="G120" s="11"/>
      <c r="H120" s="11"/>
      <c r="I120" s="11">
        <v>3</v>
      </c>
      <c r="J120" s="11"/>
      <c r="K120" s="12">
        <f>VLOOKUP(C120,'金額Master'!$B$3:$C$27,2,0)*F120</f>
        <v>3051</v>
      </c>
    </row>
    <row r="121" spans="1:11" s="13" customFormat="1" ht="18">
      <c r="A121" s="37">
        <v>44219</v>
      </c>
      <c r="B121" s="9">
        <v>336</v>
      </c>
      <c r="C121" s="42" t="s">
        <v>46</v>
      </c>
      <c r="D121" s="10">
        <v>498</v>
      </c>
      <c r="E121" s="11">
        <f t="shared" si="2"/>
        <v>498</v>
      </c>
      <c r="F121" s="11">
        <f t="shared" si="3"/>
        <v>0</v>
      </c>
      <c r="G121" s="11"/>
      <c r="H121" s="11"/>
      <c r="I121" s="11"/>
      <c r="J121" s="11"/>
      <c r="K121" s="12">
        <f>VLOOKUP(C121,'金額Master'!$B$3:$C$27,2,0)*F121</f>
        <v>0</v>
      </c>
    </row>
    <row r="122" spans="1:11" s="13" customFormat="1" ht="18">
      <c r="A122" s="37">
        <v>44219</v>
      </c>
      <c r="B122" s="9">
        <v>337</v>
      </c>
      <c r="C122" s="42" t="s">
        <v>47</v>
      </c>
      <c r="D122" s="10">
        <v>400</v>
      </c>
      <c r="E122" s="11">
        <f t="shared" si="2"/>
        <v>398</v>
      </c>
      <c r="F122" s="11">
        <f t="shared" si="3"/>
        <v>2</v>
      </c>
      <c r="G122" s="11"/>
      <c r="H122" s="11"/>
      <c r="I122" s="11">
        <v>2</v>
      </c>
      <c r="J122" s="11"/>
      <c r="K122" s="12">
        <f>VLOOKUP(C122,'金額Master'!$B$3:$C$27,2,0)*F122</f>
        <v>2038</v>
      </c>
    </row>
    <row r="123" spans="1:11" s="13" customFormat="1" ht="18">
      <c r="A123" s="37">
        <v>44219</v>
      </c>
      <c r="B123" s="9">
        <v>338</v>
      </c>
      <c r="C123" s="42" t="s">
        <v>48</v>
      </c>
      <c r="D123" s="10">
        <v>996</v>
      </c>
      <c r="E123" s="11">
        <f t="shared" si="2"/>
        <v>996</v>
      </c>
      <c r="F123" s="11">
        <f t="shared" si="3"/>
        <v>0</v>
      </c>
      <c r="G123" s="11"/>
      <c r="H123" s="11"/>
      <c r="I123" s="11"/>
      <c r="J123" s="11"/>
      <c r="K123" s="12">
        <f>VLOOKUP(C123,'金額Master'!$B$3:$C$27,2,0)*F123</f>
        <v>0</v>
      </c>
    </row>
    <row r="124" spans="1:11" s="13" customFormat="1" ht="18">
      <c r="A124" s="37">
        <v>44219</v>
      </c>
      <c r="B124" s="9">
        <v>339</v>
      </c>
      <c r="C124" s="42" t="s">
        <v>49</v>
      </c>
      <c r="D124" s="10">
        <v>1000</v>
      </c>
      <c r="E124" s="11">
        <f t="shared" si="2"/>
        <v>999</v>
      </c>
      <c r="F124" s="11">
        <f t="shared" si="3"/>
        <v>1</v>
      </c>
      <c r="G124" s="11"/>
      <c r="H124" s="11"/>
      <c r="I124" s="11">
        <v>1</v>
      </c>
      <c r="J124" s="11"/>
      <c r="K124" s="12">
        <f>VLOOKUP(C124,'金額Master'!$B$3:$C$27,2,0)*F124</f>
        <v>1021</v>
      </c>
    </row>
    <row r="125" spans="1:11" s="13" customFormat="1" ht="18">
      <c r="A125" s="37">
        <v>44219</v>
      </c>
      <c r="B125" s="9">
        <v>340</v>
      </c>
      <c r="C125" s="42" t="s">
        <v>50</v>
      </c>
      <c r="D125" s="10">
        <v>996</v>
      </c>
      <c r="E125" s="11">
        <f t="shared" si="2"/>
        <v>995</v>
      </c>
      <c r="F125" s="11">
        <f t="shared" si="3"/>
        <v>1</v>
      </c>
      <c r="G125" s="11"/>
      <c r="H125" s="11"/>
      <c r="I125" s="11"/>
      <c r="J125" s="11">
        <v>1</v>
      </c>
      <c r="K125" s="12">
        <f>VLOOKUP(C125,'金額Master'!$B$3:$C$27,2,0)*F125</f>
        <v>1022</v>
      </c>
    </row>
    <row r="126" spans="1:11" s="13" customFormat="1" ht="18">
      <c r="A126" s="37">
        <v>44219</v>
      </c>
      <c r="B126" s="9">
        <v>341</v>
      </c>
      <c r="C126" s="42" t="s">
        <v>47</v>
      </c>
      <c r="D126" s="10">
        <v>999</v>
      </c>
      <c r="E126" s="11">
        <f t="shared" si="2"/>
        <v>999</v>
      </c>
      <c r="F126" s="11">
        <f t="shared" si="3"/>
        <v>0</v>
      </c>
      <c r="G126" s="11"/>
      <c r="H126" s="11"/>
      <c r="I126" s="11"/>
      <c r="J126" s="11"/>
      <c r="K126" s="12">
        <f>VLOOKUP(C126,'金額Master'!$B$3:$C$27,2,0)*F126</f>
        <v>0</v>
      </c>
    </row>
    <row r="127" spans="1:11" s="13" customFormat="1" ht="18">
      <c r="A127" s="37">
        <v>44220</v>
      </c>
      <c r="B127" s="9">
        <v>342</v>
      </c>
      <c r="C127" s="42" t="s">
        <v>49</v>
      </c>
      <c r="D127" s="10">
        <v>1001</v>
      </c>
      <c r="E127" s="11">
        <f t="shared" si="2"/>
        <v>998</v>
      </c>
      <c r="F127" s="11">
        <f t="shared" si="3"/>
        <v>3</v>
      </c>
      <c r="G127" s="11">
        <v>1</v>
      </c>
      <c r="H127" s="11"/>
      <c r="I127" s="11">
        <v>2</v>
      </c>
      <c r="J127" s="11"/>
      <c r="K127" s="12">
        <f>VLOOKUP(C127,'金額Master'!$B$3:$C$27,2,0)*F127</f>
        <v>3063</v>
      </c>
    </row>
    <row r="128" spans="1:11" s="13" customFormat="1" ht="18">
      <c r="A128" s="37">
        <v>44220</v>
      </c>
      <c r="B128" s="9">
        <v>343</v>
      </c>
      <c r="C128" s="42" t="s">
        <v>28</v>
      </c>
      <c r="D128" s="10">
        <v>999</v>
      </c>
      <c r="E128" s="11">
        <f t="shared" si="2"/>
        <v>998</v>
      </c>
      <c r="F128" s="11">
        <f t="shared" si="3"/>
        <v>1</v>
      </c>
      <c r="G128" s="11">
        <v>1</v>
      </c>
      <c r="H128" s="11"/>
      <c r="I128" s="11"/>
      <c r="J128" s="11"/>
      <c r="K128" s="12">
        <f>VLOOKUP(C128,'金額Master'!$B$3:$C$27,2,0)*F128</f>
        <v>1000</v>
      </c>
    </row>
    <row r="129" spans="1:11" s="13" customFormat="1" ht="18">
      <c r="A129" s="37">
        <v>44220</v>
      </c>
      <c r="B129" s="9">
        <v>344</v>
      </c>
      <c r="C129" s="42" t="s">
        <v>29</v>
      </c>
      <c r="D129" s="10">
        <v>499</v>
      </c>
      <c r="E129" s="11">
        <f t="shared" si="2"/>
        <v>499</v>
      </c>
      <c r="F129" s="11">
        <f t="shared" si="3"/>
        <v>0</v>
      </c>
      <c r="G129" s="11"/>
      <c r="H129" s="11"/>
      <c r="I129" s="11"/>
      <c r="J129" s="11"/>
      <c r="K129" s="12">
        <f>VLOOKUP(C129,'金額Master'!$B$3:$C$27,2,0)*F129</f>
        <v>0</v>
      </c>
    </row>
    <row r="130" spans="1:11" s="13" customFormat="1" ht="18">
      <c r="A130" s="37">
        <v>44220</v>
      </c>
      <c r="B130" s="9">
        <v>3</v>
      </c>
      <c r="C130" s="42" t="s">
        <v>30</v>
      </c>
      <c r="D130" s="10">
        <v>299</v>
      </c>
      <c r="E130" s="11">
        <f t="shared" si="2"/>
        <v>298</v>
      </c>
      <c r="F130" s="11">
        <f t="shared" si="3"/>
        <v>1</v>
      </c>
      <c r="G130" s="11">
        <v>1</v>
      </c>
      <c r="H130" s="11"/>
      <c r="I130" s="11"/>
      <c r="J130" s="11"/>
      <c r="K130" s="12">
        <f>VLOOKUP(C130,'金額Master'!$B$3:$C$27,2,0)*F130</f>
        <v>1002</v>
      </c>
    </row>
    <row r="131" spans="1:11" s="13" customFormat="1" ht="18">
      <c r="A131" s="37">
        <v>44220</v>
      </c>
      <c r="B131" s="9">
        <v>4</v>
      </c>
      <c r="C131" s="42" t="s">
        <v>31</v>
      </c>
      <c r="D131" s="10">
        <v>500</v>
      </c>
      <c r="E131" s="11">
        <f t="shared" si="2"/>
        <v>500</v>
      </c>
      <c r="F131" s="11">
        <f t="shared" si="3"/>
        <v>0</v>
      </c>
      <c r="G131" s="11"/>
      <c r="H131" s="11"/>
      <c r="I131" s="11"/>
      <c r="J131" s="11"/>
      <c r="K131" s="12">
        <f>VLOOKUP(C131,'金額Master'!$B$3:$C$27,2,0)*F131</f>
        <v>0</v>
      </c>
    </row>
    <row r="132" spans="1:11" s="13" customFormat="1" ht="18">
      <c r="A132" s="37">
        <v>44220</v>
      </c>
      <c r="B132" s="9">
        <v>5</v>
      </c>
      <c r="C132" s="42" t="s">
        <v>32</v>
      </c>
      <c r="D132" s="10">
        <v>500</v>
      </c>
      <c r="E132" s="11">
        <f aca="true" t="shared" si="4" ref="E132:E154">D132-F132</f>
        <v>500</v>
      </c>
      <c r="F132" s="11">
        <f aca="true" t="shared" si="5" ref="F132:F154">SUM(G132:J132)</f>
        <v>0</v>
      </c>
      <c r="G132" s="11"/>
      <c r="H132" s="11"/>
      <c r="I132" s="11"/>
      <c r="J132" s="11"/>
      <c r="K132" s="12">
        <f>VLOOKUP(C132,'金額Master'!$B$3:$C$27,2,0)*F132</f>
        <v>0</v>
      </c>
    </row>
    <row r="133" spans="1:11" s="13" customFormat="1" ht="18">
      <c r="A133" s="37">
        <v>44220</v>
      </c>
      <c r="B133" s="9">
        <v>6</v>
      </c>
      <c r="C133" s="42" t="s">
        <v>33</v>
      </c>
      <c r="D133" s="10">
        <v>501</v>
      </c>
      <c r="E133" s="11">
        <f t="shared" si="4"/>
        <v>496</v>
      </c>
      <c r="F133" s="11">
        <f t="shared" si="5"/>
        <v>5</v>
      </c>
      <c r="G133" s="11"/>
      <c r="H133" s="11"/>
      <c r="I133" s="11">
        <v>5</v>
      </c>
      <c r="J133" s="11"/>
      <c r="K133" s="12">
        <f>VLOOKUP(C133,'金額Master'!$B$3:$C$27,2,0)*F133</f>
        <v>5025</v>
      </c>
    </row>
    <row r="134" spans="1:11" s="13" customFormat="1" ht="18">
      <c r="A134" s="37">
        <v>44220</v>
      </c>
      <c r="B134" s="9">
        <v>10</v>
      </c>
      <c r="C134" s="42" t="s">
        <v>34</v>
      </c>
      <c r="D134" s="10">
        <v>500</v>
      </c>
      <c r="E134" s="11">
        <f t="shared" si="4"/>
        <v>499</v>
      </c>
      <c r="F134" s="11">
        <f t="shared" si="5"/>
        <v>1</v>
      </c>
      <c r="G134" s="11">
        <v>1</v>
      </c>
      <c r="H134" s="11"/>
      <c r="I134" s="11"/>
      <c r="J134" s="11"/>
      <c r="K134" s="12">
        <f>VLOOKUP(C134,'金額Master'!$B$3:$C$27,2,0)*F134</f>
        <v>1006</v>
      </c>
    </row>
    <row r="135" spans="1:11" s="13" customFormat="1" ht="18">
      <c r="A135" s="37">
        <v>44220</v>
      </c>
      <c r="B135" s="9">
        <v>11</v>
      </c>
      <c r="C135" s="42" t="s">
        <v>35</v>
      </c>
      <c r="D135" s="10">
        <v>990</v>
      </c>
      <c r="E135" s="11">
        <f t="shared" si="4"/>
        <v>990</v>
      </c>
      <c r="F135" s="11">
        <f t="shared" si="5"/>
        <v>0</v>
      </c>
      <c r="G135" s="11"/>
      <c r="H135" s="11"/>
      <c r="I135" s="11"/>
      <c r="J135" s="11"/>
      <c r="K135" s="12">
        <f>VLOOKUP(C135,'金額Master'!$B$3:$C$27,2,0)*F135</f>
        <v>0</v>
      </c>
    </row>
    <row r="136" spans="1:11" s="13" customFormat="1" ht="18">
      <c r="A136" s="37">
        <v>44220</v>
      </c>
      <c r="B136" s="9">
        <v>12</v>
      </c>
      <c r="C136" s="42" t="s">
        <v>36</v>
      </c>
      <c r="D136" s="10">
        <v>497</v>
      </c>
      <c r="E136" s="11">
        <f t="shared" si="4"/>
        <v>497</v>
      </c>
      <c r="F136" s="11">
        <f t="shared" si="5"/>
        <v>0</v>
      </c>
      <c r="G136" s="11"/>
      <c r="H136" s="11"/>
      <c r="I136" s="11"/>
      <c r="J136" s="11"/>
      <c r="K136" s="12">
        <f>VLOOKUP(C136,'金額Master'!$B$3:$C$27,2,0)*F136</f>
        <v>0</v>
      </c>
    </row>
    <row r="137" spans="1:11" s="13" customFormat="1" ht="18">
      <c r="A137" s="37">
        <v>44221</v>
      </c>
      <c r="B137" s="9">
        <v>23</v>
      </c>
      <c r="C137" s="42" t="s">
        <v>37</v>
      </c>
      <c r="D137" s="10">
        <v>493</v>
      </c>
      <c r="E137" s="11">
        <f t="shared" si="4"/>
        <v>493</v>
      </c>
      <c r="F137" s="11">
        <f t="shared" si="5"/>
        <v>0</v>
      </c>
      <c r="G137" s="11"/>
      <c r="H137" s="11"/>
      <c r="I137" s="11"/>
      <c r="J137" s="11"/>
      <c r="K137" s="12">
        <f>VLOOKUP(C137,'金額Master'!$B$3:$C$27,2,0)*F137</f>
        <v>0</v>
      </c>
    </row>
    <row r="138" spans="1:11" s="13" customFormat="1" ht="18">
      <c r="A138" s="37">
        <v>44221</v>
      </c>
      <c r="B138" s="9">
        <v>24</v>
      </c>
      <c r="C138" s="42" t="s">
        <v>38</v>
      </c>
      <c r="D138" s="10">
        <v>1000</v>
      </c>
      <c r="E138" s="11">
        <f t="shared" si="4"/>
        <v>995</v>
      </c>
      <c r="F138" s="11">
        <f t="shared" si="5"/>
        <v>5</v>
      </c>
      <c r="G138" s="11"/>
      <c r="H138" s="11"/>
      <c r="I138" s="11">
        <v>5</v>
      </c>
      <c r="J138" s="11"/>
      <c r="K138" s="12">
        <f>VLOOKUP(C138,'金額Master'!$B$3:$C$27,2,0)*F138</f>
        <v>5050</v>
      </c>
    </row>
    <row r="139" spans="1:11" s="13" customFormat="1" ht="18">
      <c r="A139" s="37">
        <v>44222</v>
      </c>
      <c r="B139" s="9">
        <v>35</v>
      </c>
      <c r="C139" s="42" t="s">
        <v>39</v>
      </c>
      <c r="D139" s="10">
        <v>495</v>
      </c>
      <c r="E139" s="11">
        <f t="shared" si="4"/>
        <v>477</v>
      </c>
      <c r="F139" s="11">
        <f t="shared" si="5"/>
        <v>18</v>
      </c>
      <c r="G139" s="11">
        <v>18</v>
      </c>
      <c r="H139" s="11"/>
      <c r="I139" s="11"/>
      <c r="J139" s="11"/>
      <c r="K139" s="12">
        <f>VLOOKUP(C139,'金額Master'!$B$3:$C$27,2,0)*F139</f>
        <v>18198</v>
      </c>
    </row>
    <row r="140" spans="1:11" s="13" customFormat="1" ht="18">
      <c r="A140" s="37">
        <v>44222</v>
      </c>
      <c r="B140" s="9">
        <v>36</v>
      </c>
      <c r="C140" s="42" t="s">
        <v>40</v>
      </c>
      <c r="D140" s="10">
        <v>995</v>
      </c>
      <c r="E140" s="11">
        <f t="shared" si="4"/>
        <v>995</v>
      </c>
      <c r="F140" s="11">
        <f t="shared" si="5"/>
        <v>0</v>
      </c>
      <c r="G140" s="11"/>
      <c r="H140" s="11"/>
      <c r="I140" s="11"/>
      <c r="J140" s="11"/>
      <c r="K140" s="12">
        <f>VLOOKUP(C140,'金額Master'!$B$3:$C$27,2,0)*F140</f>
        <v>0</v>
      </c>
    </row>
    <row r="141" spans="1:11" s="13" customFormat="1" ht="18">
      <c r="A141" s="37">
        <v>44222</v>
      </c>
      <c r="B141" s="9">
        <v>37</v>
      </c>
      <c r="C141" s="42" t="s">
        <v>41</v>
      </c>
      <c r="D141" s="10">
        <v>402</v>
      </c>
      <c r="E141" s="11">
        <f t="shared" si="4"/>
        <v>397</v>
      </c>
      <c r="F141" s="11">
        <f t="shared" si="5"/>
        <v>5</v>
      </c>
      <c r="G141" s="11"/>
      <c r="H141" s="11"/>
      <c r="I141" s="11">
        <v>5</v>
      </c>
      <c r="J141" s="11"/>
      <c r="K141" s="12">
        <f>VLOOKUP(C141,'金額Master'!$B$3:$C$27,2,0)*F141</f>
        <v>5065</v>
      </c>
    </row>
    <row r="142" spans="1:11" s="13" customFormat="1" ht="18">
      <c r="A142" s="37">
        <v>44223</v>
      </c>
      <c r="B142" s="9">
        <v>38</v>
      </c>
      <c r="C142" s="42" t="s">
        <v>42</v>
      </c>
      <c r="D142" s="10">
        <v>969</v>
      </c>
      <c r="E142" s="11">
        <f t="shared" si="4"/>
        <v>969</v>
      </c>
      <c r="F142" s="11">
        <f t="shared" si="5"/>
        <v>0</v>
      </c>
      <c r="G142" s="11"/>
      <c r="H142" s="11"/>
      <c r="I142" s="11"/>
      <c r="J142" s="11"/>
      <c r="K142" s="12">
        <f>VLOOKUP(C142,'金額Master'!$B$3:$C$27,2,0)*F142</f>
        <v>0</v>
      </c>
    </row>
    <row r="143" spans="1:11" s="13" customFormat="1" ht="18">
      <c r="A143" s="37">
        <v>44223</v>
      </c>
      <c r="B143" s="9">
        <v>46</v>
      </c>
      <c r="C143" s="42" t="s">
        <v>43</v>
      </c>
      <c r="D143" s="10">
        <v>500</v>
      </c>
      <c r="E143" s="11">
        <f t="shared" si="4"/>
        <v>499</v>
      </c>
      <c r="F143" s="11">
        <f t="shared" si="5"/>
        <v>1</v>
      </c>
      <c r="G143" s="11">
        <v>1</v>
      </c>
      <c r="H143" s="11"/>
      <c r="I143" s="11"/>
      <c r="J143" s="11"/>
      <c r="K143" s="12">
        <f>VLOOKUP(C143,'金額Master'!$B$3:$C$27,2,0)*F143</f>
        <v>1015</v>
      </c>
    </row>
    <row r="144" spans="1:11" s="13" customFormat="1" ht="18">
      <c r="A144" s="37">
        <v>44223</v>
      </c>
      <c r="B144" s="9">
        <v>47</v>
      </c>
      <c r="C144" s="42" t="s">
        <v>44</v>
      </c>
      <c r="D144" s="10">
        <v>500</v>
      </c>
      <c r="E144" s="11">
        <f t="shared" si="4"/>
        <v>498</v>
      </c>
      <c r="F144" s="11">
        <f t="shared" si="5"/>
        <v>2</v>
      </c>
      <c r="G144" s="11">
        <v>2</v>
      </c>
      <c r="H144" s="11"/>
      <c r="I144" s="11"/>
      <c r="J144" s="11"/>
      <c r="K144" s="12">
        <f>VLOOKUP(C144,'金額Master'!$B$3:$C$27,2,0)*F144</f>
        <v>2032</v>
      </c>
    </row>
    <row r="145" spans="1:11" s="13" customFormat="1" ht="18">
      <c r="A145" s="37">
        <v>44223</v>
      </c>
      <c r="B145" s="9">
        <v>48</v>
      </c>
      <c r="C145" s="42" t="s">
        <v>45</v>
      </c>
      <c r="D145" s="10">
        <v>500</v>
      </c>
      <c r="E145" s="11">
        <f t="shared" si="4"/>
        <v>500</v>
      </c>
      <c r="F145" s="11">
        <f t="shared" si="5"/>
        <v>0</v>
      </c>
      <c r="G145" s="11"/>
      <c r="H145" s="11"/>
      <c r="I145" s="11"/>
      <c r="J145" s="11"/>
      <c r="K145" s="12">
        <f>VLOOKUP(C145,'金額Master'!$B$3:$C$27,2,0)*F145</f>
        <v>0</v>
      </c>
    </row>
    <row r="146" spans="1:11" s="13" customFormat="1" ht="18">
      <c r="A146" s="37">
        <v>44223</v>
      </c>
      <c r="B146" s="9">
        <v>49</v>
      </c>
      <c r="C146" s="42" t="s">
        <v>46</v>
      </c>
      <c r="D146" s="10">
        <v>768</v>
      </c>
      <c r="E146" s="11">
        <f t="shared" si="4"/>
        <v>748</v>
      </c>
      <c r="F146" s="11">
        <f t="shared" si="5"/>
        <v>20</v>
      </c>
      <c r="G146" s="11">
        <v>20</v>
      </c>
      <c r="H146" s="11"/>
      <c r="I146" s="11"/>
      <c r="J146" s="11"/>
      <c r="K146" s="12">
        <f>VLOOKUP(C146,'金額Master'!$B$3:$C$27,2,0)*F146</f>
        <v>20360</v>
      </c>
    </row>
    <row r="147" spans="1:11" s="13" customFormat="1" ht="18">
      <c r="A147" s="37">
        <v>44223</v>
      </c>
      <c r="B147" s="9">
        <v>50</v>
      </c>
      <c r="C147" s="42" t="s">
        <v>47</v>
      </c>
      <c r="D147" s="10">
        <v>896</v>
      </c>
      <c r="E147" s="11">
        <f t="shared" si="4"/>
        <v>891</v>
      </c>
      <c r="F147" s="11">
        <f t="shared" si="5"/>
        <v>5</v>
      </c>
      <c r="G147" s="11"/>
      <c r="H147" s="11"/>
      <c r="I147" s="11">
        <v>5</v>
      </c>
      <c r="J147" s="11"/>
      <c r="K147" s="12">
        <f>VLOOKUP(C147,'金額Master'!$B$3:$C$27,2,0)*F147</f>
        <v>5095</v>
      </c>
    </row>
    <row r="148" spans="1:11" s="13" customFormat="1" ht="18">
      <c r="A148" s="37">
        <v>44224</v>
      </c>
      <c r="B148" s="9">
        <v>59</v>
      </c>
      <c r="C148" s="42" t="s">
        <v>48</v>
      </c>
      <c r="D148" s="10">
        <v>593</v>
      </c>
      <c r="E148" s="11">
        <f t="shared" si="4"/>
        <v>592</v>
      </c>
      <c r="F148" s="11">
        <f t="shared" si="5"/>
        <v>1</v>
      </c>
      <c r="G148" s="11">
        <v>1</v>
      </c>
      <c r="H148" s="11"/>
      <c r="I148" s="11"/>
      <c r="J148" s="11"/>
      <c r="K148" s="12">
        <f>VLOOKUP(C148,'金額Master'!$B$3:$C$27,2,0)*F148</f>
        <v>1020</v>
      </c>
    </row>
    <row r="149" spans="1:11" s="13" customFormat="1" ht="18">
      <c r="A149" s="37">
        <v>44224</v>
      </c>
      <c r="B149" s="9">
        <v>60</v>
      </c>
      <c r="C149" s="42" t="s">
        <v>49</v>
      </c>
      <c r="D149" s="10">
        <v>500</v>
      </c>
      <c r="E149" s="11">
        <f t="shared" si="4"/>
        <v>500</v>
      </c>
      <c r="F149" s="11">
        <f t="shared" si="5"/>
        <v>0</v>
      </c>
      <c r="G149" s="11"/>
      <c r="H149" s="11"/>
      <c r="I149" s="11"/>
      <c r="J149" s="11"/>
      <c r="K149" s="12">
        <f>VLOOKUP(C149,'金額Master'!$B$3:$C$27,2,0)*F149</f>
        <v>0</v>
      </c>
    </row>
    <row r="150" spans="1:11" s="13" customFormat="1" ht="18">
      <c r="A150" s="37">
        <v>44224</v>
      </c>
      <c r="B150" s="9">
        <v>61</v>
      </c>
      <c r="C150" s="42" t="s">
        <v>50</v>
      </c>
      <c r="D150" s="10">
        <v>500</v>
      </c>
      <c r="E150" s="11">
        <f t="shared" si="4"/>
        <v>500</v>
      </c>
      <c r="F150" s="11">
        <f t="shared" si="5"/>
        <v>0</v>
      </c>
      <c r="G150" s="11"/>
      <c r="H150" s="11"/>
      <c r="I150" s="11"/>
      <c r="J150" s="11"/>
      <c r="K150" s="12">
        <f>VLOOKUP(C150,'金額Master'!$B$3:$C$27,2,0)*F150</f>
        <v>0</v>
      </c>
    </row>
    <row r="151" spans="1:11" s="13" customFormat="1" ht="18">
      <c r="A151" s="37">
        <v>44225</v>
      </c>
      <c r="B151" s="9">
        <v>85</v>
      </c>
      <c r="C151" s="42" t="s">
        <v>47</v>
      </c>
      <c r="D151" s="10">
        <v>996</v>
      </c>
      <c r="E151" s="11">
        <f t="shared" si="4"/>
        <v>995</v>
      </c>
      <c r="F151" s="11">
        <f t="shared" si="5"/>
        <v>1</v>
      </c>
      <c r="G151" s="11">
        <v>1</v>
      </c>
      <c r="H151" s="11"/>
      <c r="I151" s="11"/>
      <c r="J151" s="11"/>
      <c r="K151" s="12">
        <f>VLOOKUP(C151,'金額Master'!$B$3:$C$27,2,0)*F151</f>
        <v>1019</v>
      </c>
    </row>
    <row r="152" spans="1:11" s="13" customFormat="1" ht="18">
      <c r="A152" s="37">
        <v>44225</v>
      </c>
      <c r="B152" s="9">
        <v>86</v>
      </c>
      <c r="C152" s="42" t="s">
        <v>49</v>
      </c>
      <c r="D152" s="10">
        <v>997</v>
      </c>
      <c r="E152" s="11">
        <f t="shared" si="4"/>
        <v>995</v>
      </c>
      <c r="F152" s="11">
        <f t="shared" si="5"/>
        <v>2</v>
      </c>
      <c r="G152" s="11">
        <v>2</v>
      </c>
      <c r="H152" s="11"/>
      <c r="I152" s="11"/>
      <c r="J152" s="11"/>
      <c r="K152" s="12">
        <f>VLOOKUP(C152,'金額Master'!$B$3:$C$27,2,0)*F152</f>
        <v>2042</v>
      </c>
    </row>
    <row r="153" spans="1:11" s="13" customFormat="1" ht="18">
      <c r="A153" s="37">
        <v>44226</v>
      </c>
      <c r="B153" s="9">
        <v>93</v>
      </c>
      <c r="C153" s="42" t="s">
        <v>50</v>
      </c>
      <c r="D153" s="10">
        <v>993</v>
      </c>
      <c r="E153" s="11">
        <f t="shared" si="4"/>
        <v>987</v>
      </c>
      <c r="F153" s="11">
        <f t="shared" si="5"/>
        <v>6</v>
      </c>
      <c r="G153" s="11"/>
      <c r="H153" s="11"/>
      <c r="I153" s="11">
        <v>6</v>
      </c>
      <c r="J153" s="11"/>
      <c r="K153" s="12">
        <f>VLOOKUP(C153,'金額Master'!$B$3:$C$27,2,0)*F153</f>
        <v>6132</v>
      </c>
    </row>
    <row r="154" spans="1:11" s="13" customFormat="1" ht="18">
      <c r="A154" s="37">
        <v>44226</v>
      </c>
      <c r="B154" s="9">
        <v>94</v>
      </c>
      <c r="C154" s="42" t="s">
        <v>48</v>
      </c>
      <c r="D154" s="10">
        <v>30</v>
      </c>
      <c r="E154" s="11">
        <f t="shared" si="4"/>
        <v>30</v>
      </c>
      <c r="F154" s="11">
        <f t="shared" si="5"/>
        <v>0</v>
      </c>
      <c r="G154" s="11"/>
      <c r="H154" s="11"/>
      <c r="I154" s="11"/>
      <c r="J154" s="11"/>
      <c r="K154" s="12">
        <f>VLOOKUP(C154,'金額Master'!$B$3:$C$27,2,0)*F154</f>
        <v>0</v>
      </c>
    </row>
    <row r="155" spans="1:11" ht="18">
      <c r="A155" s="75" t="s">
        <v>5</v>
      </c>
      <c r="B155" s="76"/>
      <c r="C155" s="76"/>
      <c r="D155" s="14">
        <f aca="true" t="shared" si="6" ref="D155:J155">SUBTOTAL(9,D3:D154)</f>
        <v>110727</v>
      </c>
      <c r="E155" s="10">
        <f>D155-F155</f>
        <v>110481</v>
      </c>
      <c r="F155" s="15">
        <f t="shared" si="6"/>
        <v>246</v>
      </c>
      <c r="G155" s="16">
        <f t="shared" si="6"/>
        <v>101</v>
      </c>
      <c r="H155" s="16">
        <f t="shared" si="6"/>
        <v>0</v>
      </c>
      <c r="I155" s="16">
        <f t="shared" si="6"/>
        <v>144</v>
      </c>
      <c r="J155" s="16">
        <f t="shared" si="6"/>
        <v>1</v>
      </c>
      <c r="K155" s="20" t="e">
        <f>VLOOKUP('資料①'!C155,'金額Master'!$B$3:$C$27,2)*F155</f>
        <v>#N/A</v>
      </c>
    </row>
    <row r="156" spans="7:10" ht="18">
      <c r="G156" s="24"/>
      <c r="H156" s="4"/>
      <c r="I156" s="4"/>
      <c r="J156" s="4"/>
    </row>
    <row r="157" spans="2:10" ht="15.75" customHeight="1">
      <c r="B157" s="18"/>
      <c r="C157" s="44"/>
      <c r="D157" s="4"/>
      <c r="E157" s="4"/>
      <c r="F157" s="4"/>
      <c r="G157" s="4"/>
      <c r="H157" s="4"/>
      <c r="I157" s="4"/>
      <c r="J157" s="4"/>
    </row>
  </sheetData>
  <sheetProtection/>
  <mergeCells count="2">
    <mergeCell ref="A155:C155"/>
    <mergeCell ref="A1:C1"/>
  </mergeCells>
  <printOptions horizontalCentered="1" verticalCentered="1"/>
  <pageMargins left="0.7868055555555555" right="0.39305555555555555" top="0" bottom="0" header="0.5118055555555555" footer="0.5118055555555555"/>
  <pageSetup fitToHeight="1" fitToWidth="1" horizontalDpi="400" verticalDpi="400" orientation="portrait" paperSize="8" scale="2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7"/>
  <sheetViews>
    <sheetView showGridLines="0" zoomScalePageLayoutView="0" workbookViewId="0" topLeftCell="A1">
      <selection activeCell="A2" sqref="A2:C23"/>
    </sheetView>
  </sheetViews>
  <sheetFormatPr defaultColWidth="9.00390625" defaultRowHeight="13.5"/>
  <cols>
    <col min="1" max="1" width="7.50390625" style="2" bestFit="1" customWidth="1"/>
    <col min="2" max="2" width="11.25390625" style="41" bestFit="1" customWidth="1"/>
    <col min="3" max="3" width="8.875" style="2" customWidth="1"/>
  </cols>
  <sheetData>
    <row r="2" spans="1:3" ht="18">
      <c r="A2" s="14" t="s">
        <v>15</v>
      </c>
      <c r="B2" s="39" t="s">
        <v>19</v>
      </c>
      <c r="C2" s="14" t="s">
        <v>16</v>
      </c>
    </row>
    <row r="3" spans="1:3" ht="18">
      <c r="A3" s="12">
        <v>1</v>
      </c>
      <c r="B3" s="40" t="s">
        <v>28</v>
      </c>
      <c r="C3" s="19">
        <v>1000</v>
      </c>
    </row>
    <row r="4" spans="1:3" ht="18">
      <c r="A4" s="12">
        <v>2</v>
      </c>
      <c r="B4" s="40" t="s">
        <v>29</v>
      </c>
      <c r="C4" s="19">
        <v>1001</v>
      </c>
    </row>
    <row r="5" spans="1:3" ht="18">
      <c r="A5" s="12">
        <v>3</v>
      </c>
      <c r="B5" s="40" t="s">
        <v>30</v>
      </c>
      <c r="C5" s="19">
        <v>1002</v>
      </c>
    </row>
    <row r="6" spans="1:3" ht="18">
      <c r="A6" s="12">
        <v>4</v>
      </c>
      <c r="B6" s="40" t="s">
        <v>31</v>
      </c>
      <c r="C6" s="19">
        <v>1003</v>
      </c>
    </row>
    <row r="7" spans="1:3" ht="18">
      <c r="A7" s="12">
        <v>5</v>
      </c>
      <c r="B7" s="40" t="s">
        <v>32</v>
      </c>
      <c r="C7" s="19">
        <v>1004</v>
      </c>
    </row>
    <row r="8" spans="1:3" ht="18">
      <c r="A8" s="12">
        <v>6</v>
      </c>
      <c r="B8" s="40" t="s">
        <v>33</v>
      </c>
      <c r="C8" s="19">
        <v>1005</v>
      </c>
    </row>
    <row r="9" spans="1:3" ht="18">
      <c r="A9" s="12">
        <v>7</v>
      </c>
      <c r="B9" s="40" t="s">
        <v>34</v>
      </c>
      <c r="C9" s="19">
        <v>1006</v>
      </c>
    </row>
    <row r="10" spans="1:3" ht="18">
      <c r="A10" s="12">
        <v>8</v>
      </c>
      <c r="B10" s="40" t="s">
        <v>35</v>
      </c>
      <c r="C10" s="19">
        <v>1007</v>
      </c>
    </row>
    <row r="11" spans="1:3" ht="18">
      <c r="A11" s="12">
        <v>9</v>
      </c>
      <c r="B11" s="40" t="s">
        <v>36</v>
      </c>
      <c r="C11" s="19">
        <v>1008</v>
      </c>
    </row>
    <row r="12" spans="1:3" ht="18">
      <c r="A12" s="12">
        <v>10</v>
      </c>
      <c r="B12" s="40" t="s">
        <v>37</v>
      </c>
      <c r="C12" s="19">
        <v>1009</v>
      </c>
    </row>
    <row r="13" spans="1:3" ht="18">
      <c r="A13" s="12">
        <v>11</v>
      </c>
      <c r="B13" s="40" t="s">
        <v>38</v>
      </c>
      <c r="C13" s="19">
        <v>1010</v>
      </c>
    </row>
    <row r="14" spans="1:3" ht="18">
      <c r="A14" s="12">
        <v>13</v>
      </c>
      <c r="B14" s="40" t="s">
        <v>39</v>
      </c>
      <c r="C14" s="19">
        <v>1011</v>
      </c>
    </row>
    <row r="15" spans="1:3" ht="18">
      <c r="A15" s="12">
        <v>14</v>
      </c>
      <c r="B15" s="40" t="s">
        <v>40</v>
      </c>
      <c r="C15" s="19">
        <v>1012</v>
      </c>
    </row>
    <row r="16" spans="1:3" ht="18">
      <c r="A16" s="12">
        <v>15</v>
      </c>
      <c r="B16" s="40" t="s">
        <v>41</v>
      </c>
      <c r="C16" s="19">
        <v>1013</v>
      </c>
    </row>
    <row r="17" spans="1:3" ht="18">
      <c r="A17" s="12">
        <v>16</v>
      </c>
      <c r="B17" s="40" t="s">
        <v>42</v>
      </c>
      <c r="C17" s="19">
        <v>1014</v>
      </c>
    </row>
    <row r="18" spans="1:3" ht="18">
      <c r="A18" s="12">
        <v>17</v>
      </c>
      <c r="B18" s="40" t="s">
        <v>43</v>
      </c>
      <c r="C18" s="19">
        <v>1015</v>
      </c>
    </row>
    <row r="19" spans="1:3" ht="18">
      <c r="A19" s="12">
        <v>18</v>
      </c>
      <c r="B19" s="40" t="s">
        <v>44</v>
      </c>
      <c r="C19" s="19">
        <v>1016</v>
      </c>
    </row>
    <row r="20" spans="1:3" ht="18">
      <c r="A20" s="12">
        <v>19</v>
      </c>
      <c r="B20" s="40" t="s">
        <v>45</v>
      </c>
      <c r="C20" s="19">
        <v>1017</v>
      </c>
    </row>
    <row r="21" spans="1:3" ht="18">
      <c r="A21" s="12">
        <v>20</v>
      </c>
      <c r="B21" s="40" t="s">
        <v>46</v>
      </c>
      <c r="C21" s="19">
        <v>1018</v>
      </c>
    </row>
    <row r="22" spans="1:3" ht="18">
      <c r="A22" s="12">
        <v>21</v>
      </c>
      <c r="B22" s="40" t="s">
        <v>47</v>
      </c>
      <c r="C22" s="19">
        <v>1019</v>
      </c>
    </row>
    <row r="23" spans="1:3" ht="18">
      <c r="A23" s="12">
        <v>22</v>
      </c>
      <c r="B23" s="40" t="s">
        <v>48</v>
      </c>
      <c r="C23" s="19">
        <v>1020</v>
      </c>
    </row>
    <row r="24" spans="1:3" ht="18">
      <c r="A24" s="12">
        <v>23</v>
      </c>
      <c r="B24" s="40" t="s">
        <v>49</v>
      </c>
      <c r="C24" s="19">
        <v>1021</v>
      </c>
    </row>
    <row r="25" spans="1:3" ht="18">
      <c r="A25" s="12">
        <v>24</v>
      </c>
      <c r="B25" s="40" t="s">
        <v>50</v>
      </c>
      <c r="C25" s="19">
        <v>1022</v>
      </c>
    </row>
    <row r="26" spans="1:3" ht="18">
      <c r="A26" s="12">
        <v>25</v>
      </c>
      <c r="B26" s="40" t="s">
        <v>47</v>
      </c>
      <c r="C26" s="19">
        <v>1023</v>
      </c>
    </row>
    <row r="27" spans="1:3" ht="18">
      <c r="A27" s="12">
        <v>26</v>
      </c>
      <c r="B27" s="40" t="s">
        <v>49</v>
      </c>
      <c r="C27" s="19">
        <v>1024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三重津田電器産業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tyosi</dc:creator>
  <cp:keywords/>
  <dc:description/>
  <cp:lastModifiedBy>わんこ主婦</cp:lastModifiedBy>
  <cp:lastPrinted>2020-10-12T08:15:51Z</cp:lastPrinted>
  <dcterms:created xsi:type="dcterms:W3CDTF">1997-11-03T06:49:38Z</dcterms:created>
  <dcterms:modified xsi:type="dcterms:W3CDTF">2021-04-15T10:00:37Z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